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802" firstSheet="2" activeTab="10"/>
  </bookViews>
  <sheets>
    <sheet name="Инструкция" sheetId="8" r:id="rId1"/>
    <sheet name="Статистика РБ" sheetId="4" r:id="rId2"/>
    <sheet name="Статистика Город" sheetId="5" r:id="rId3"/>
    <sheet name="Опрос 6-12 лет" sheetId="3" r:id="rId4"/>
    <sheet name="Опрос 13-17 лет" sheetId="6" r:id="rId5"/>
    <sheet name="Опрос Родители" sheetId="7" r:id="rId6"/>
    <sheet name="Рез 6-12 лет" sheetId="12" r:id="rId7"/>
    <sheet name="Рез 13-17 лет" sheetId="13" r:id="rId8"/>
    <sheet name="Рез Род" sheetId="14" r:id="rId9"/>
    <sheet name="Результаты опросов" sheetId="11" r:id="rId10"/>
    <sheet name="Индекс" sheetId="1" r:id="rId11"/>
    <sheet name="Диаграмма" sheetId="10" r:id="rId12"/>
  </sheets>
  <definedNames>
    <definedName name="_xlnm.Print_Area" localSheetId="10">Индекс!$A$1:$F$53</definedName>
    <definedName name="_xlnm.Print_Area" localSheetId="7">'Рез 13-17 лет'!$A$1:$L$44</definedName>
    <definedName name="_xlnm.Print_Area" localSheetId="6">'Рез 6-12 лет'!$A$1:$L$25</definedName>
    <definedName name="_xlnm.Print_Area" localSheetId="8">'Рез Род'!$A$1:$L$35</definedName>
    <definedName name="_xlnm.Print_Area" localSheetId="9">'Результаты опросов'!$A$1:$S$44</definedName>
  </definedNames>
  <calcPr calcId="125725"/>
</workbook>
</file>

<file path=xl/calcChain.xml><?xml version="1.0" encoding="utf-8"?>
<calcChain xmlns="http://schemas.openxmlformats.org/spreadsheetml/2006/main">
  <c r="D53" i="1"/>
  <c r="D46"/>
  <c r="K44" i="11"/>
  <c r="J44"/>
  <c r="I44"/>
  <c r="H44"/>
  <c r="G44"/>
  <c r="F44"/>
  <c r="K40"/>
  <c r="J40"/>
  <c r="I40"/>
  <c r="H40"/>
  <c r="G40"/>
  <c r="F40"/>
  <c r="D40" i="1"/>
  <c r="K35" i="11"/>
  <c r="J35"/>
  <c r="I35"/>
  <c r="H35"/>
  <c r="G35"/>
  <c r="F35"/>
  <c r="D25" i="1"/>
  <c r="K23" i="11"/>
  <c r="J23"/>
  <c r="I23"/>
  <c r="H23"/>
  <c r="G23"/>
  <c r="F23"/>
  <c r="D19" i="1"/>
  <c r="E19" i="14"/>
  <c r="D19"/>
  <c r="C19"/>
  <c r="E21" i="13"/>
  <c r="D21"/>
  <c r="C21"/>
  <c r="J20" i="11" l="1"/>
  <c r="I20"/>
  <c r="H20"/>
  <c r="G20"/>
  <c r="F20"/>
  <c r="K20"/>
  <c r="G306" i="3"/>
  <c r="H306"/>
  <c r="E19" i="11" s="1"/>
  <c r="F306" i="3"/>
  <c r="E306"/>
  <c r="D306"/>
  <c r="D305"/>
  <c r="E14" i="12"/>
  <c r="C305" i="7" l="1"/>
  <c r="C304"/>
  <c r="C308"/>
  <c r="C5" i="14" s="1"/>
  <c r="C315" i="7" l="1"/>
  <c r="K5" i="14" s="1"/>
  <c r="C314" i="7"/>
  <c r="G5" i="14" s="1"/>
  <c r="B306" i="7" l="1"/>
  <c r="L3" i="11"/>
  <c r="C3" i="14"/>
  <c r="C3" i="13"/>
  <c r="C3" i="12"/>
  <c r="E23" i="1"/>
  <c r="D23"/>
  <c r="F23" s="1"/>
  <c r="P305" i="7" l="1"/>
  <c r="P304"/>
  <c r="Z306" i="6"/>
  <c r="Z305"/>
  <c r="Z304"/>
  <c r="Y305"/>
  <c r="Y304"/>
  <c r="X306"/>
  <c r="E39" i="13" s="1"/>
  <c r="X305" i="6"/>
  <c r="D39" i="13" s="1"/>
  <c r="X304" i="6"/>
  <c r="W306"/>
  <c r="E38" i="13" s="1"/>
  <c r="W305" i="6"/>
  <c r="D38" i="13" s="1"/>
  <c r="W304" i="6"/>
  <c r="U306"/>
  <c r="E35" i="13" s="1"/>
  <c r="U305" i="6"/>
  <c r="D35" i="13" s="1"/>
  <c r="U304" i="6"/>
  <c r="C35" i="13" s="1"/>
  <c r="L306" i="3"/>
  <c r="K306"/>
  <c r="L305"/>
  <c r="K305"/>
  <c r="L304"/>
  <c r="K304"/>
  <c r="J306"/>
  <c r="J305"/>
  <c r="J304"/>
  <c r="D50" i="1"/>
  <c r="D48"/>
  <c r="D38"/>
  <c r="D29"/>
  <c r="D28"/>
  <c r="D27"/>
  <c r="D22"/>
  <c r="D21"/>
  <c r="D49"/>
  <c r="F49" s="1"/>
  <c r="P308" i="7" l="1"/>
  <c r="L29" i="14" s="1"/>
  <c r="M35" i="13"/>
  <c r="D39" i="11"/>
  <c r="D40" i="13"/>
  <c r="W310" i="6"/>
  <c r="C38" i="13"/>
  <c r="M38" s="1"/>
  <c r="Z310" i="6"/>
  <c r="C40" i="13"/>
  <c r="C39" i="11"/>
  <c r="X308" i="6"/>
  <c r="L39" i="13" s="1"/>
  <c r="C39"/>
  <c r="M39" s="1"/>
  <c r="E40"/>
  <c r="E39" i="11"/>
  <c r="D38"/>
  <c r="D23" i="12"/>
  <c r="D22"/>
  <c r="D37" i="11"/>
  <c r="L310" i="3"/>
  <c r="C23" i="12"/>
  <c r="C38" i="11"/>
  <c r="E23" i="12"/>
  <c r="E38" i="11"/>
  <c r="E20" i="12"/>
  <c r="E34" i="11"/>
  <c r="D34"/>
  <c r="D20" i="12"/>
  <c r="J310" i="3"/>
  <c r="C34" i="11"/>
  <c r="C20" i="12"/>
  <c r="C22"/>
  <c r="C37" i="11"/>
  <c r="E37"/>
  <c r="E22" i="12"/>
  <c r="U308" i="6"/>
  <c r="L35" i="13" s="1"/>
  <c r="Y308" i="6"/>
  <c r="K308" i="3"/>
  <c r="J308"/>
  <c r="L308"/>
  <c r="K310"/>
  <c r="P310" i="7"/>
  <c r="Y310" i="6"/>
  <c r="U310"/>
  <c r="Z308"/>
  <c r="X310"/>
  <c r="W308"/>
  <c r="L38" i="13" s="1"/>
  <c r="F36" i="1"/>
  <c r="F28"/>
  <c r="D42"/>
  <c r="C3"/>
  <c r="D36"/>
  <c r="R304" i="6"/>
  <c r="C29" i="13" s="1"/>
  <c r="S304" i="6"/>
  <c r="R305"/>
  <c r="S305"/>
  <c r="R306"/>
  <c r="S306"/>
  <c r="E30" i="13" s="1"/>
  <c r="S310" i="7"/>
  <c r="S307"/>
  <c r="J32" i="14" s="1"/>
  <c r="S303" i="7"/>
  <c r="F32" i="14" s="1"/>
  <c r="K33" i="11" l="1"/>
  <c r="M23" i="12"/>
  <c r="M22"/>
  <c r="C30" i="11"/>
  <c r="C30" i="13"/>
  <c r="R310" i="6"/>
  <c r="D29" i="13"/>
  <c r="S310" i="6"/>
  <c r="D30" i="13"/>
  <c r="D45" i="1"/>
  <c r="F45" s="1"/>
  <c r="K39" i="11"/>
  <c r="N39" s="1"/>
  <c r="L40" i="13"/>
  <c r="E29" i="11"/>
  <c r="E29" i="13"/>
  <c r="M39" i="11"/>
  <c r="M40" i="13"/>
  <c r="D44" i="1"/>
  <c r="F44" s="1"/>
  <c r="K38" i="11"/>
  <c r="M38" s="1"/>
  <c r="L23" i="12"/>
  <c r="L22"/>
  <c r="K37" i="11"/>
  <c r="L37" s="1"/>
  <c r="L20" i="12"/>
  <c r="K34" i="11"/>
  <c r="N34" s="1"/>
  <c r="M20" i="12"/>
  <c r="D39" i="1"/>
  <c r="F39" s="1"/>
  <c r="D43"/>
  <c r="F43" s="1"/>
  <c r="S308" i="6"/>
  <c r="L30" i="13" s="1"/>
  <c r="D29" i="11"/>
  <c r="E30"/>
  <c r="R308" i="6"/>
  <c r="L29" i="13" s="1"/>
  <c r="C29" i="11"/>
  <c r="D30"/>
  <c r="N38" l="1"/>
  <c r="M29" i="13"/>
  <c r="L39" i="11"/>
  <c r="T39" s="1"/>
  <c r="M34"/>
  <c r="M30" i="13"/>
  <c r="L34" i="11"/>
  <c r="N37"/>
  <c r="L38"/>
  <c r="T38" s="1"/>
  <c r="M37"/>
  <c r="D33" i="1"/>
  <c r="F33" s="1"/>
  <c r="K30" i="11"/>
  <c r="L30" s="1"/>
  <c r="D32" i="1"/>
  <c r="F32" s="1"/>
  <c r="K29" i="11"/>
  <c r="N29" s="1"/>
  <c r="F42" i="1"/>
  <c r="T304" i="7"/>
  <c r="C34" i="14" s="1"/>
  <c r="T305" i="7"/>
  <c r="D34" i="14" s="1"/>
  <c r="T306" i="7"/>
  <c r="E34" i="14" s="1"/>
  <c r="H304" i="7"/>
  <c r="C16" i="14" s="1"/>
  <c r="H305" i="7"/>
  <c r="D16" i="14" s="1"/>
  <c r="H306" i="7"/>
  <c r="E16" i="14" s="1"/>
  <c r="Q310" i="7"/>
  <c r="D37" i="1" s="1"/>
  <c r="Q307" i="7"/>
  <c r="J29" i="14" s="1"/>
  <c r="Q306" i="7"/>
  <c r="I29" i="14" s="1"/>
  <c r="Q305" i="7"/>
  <c r="H29" i="14" s="1"/>
  <c r="Q304" i="7"/>
  <c r="G29" i="14" s="1"/>
  <c r="Q303" i="7"/>
  <c r="F29" i="14" s="1"/>
  <c r="U310" i="7"/>
  <c r="R310"/>
  <c r="O310"/>
  <c r="N310"/>
  <c r="L310"/>
  <c r="K310"/>
  <c r="G310"/>
  <c r="U307"/>
  <c r="J35" i="14" s="1"/>
  <c r="R307" i="7"/>
  <c r="J30" i="14" s="1"/>
  <c r="O307" i="7"/>
  <c r="J25" i="14" s="1"/>
  <c r="N307" i="7"/>
  <c r="J23" i="14" s="1"/>
  <c r="L307" i="7"/>
  <c r="J20" i="14" s="1"/>
  <c r="G307" i="7"/>
  <c r="J12" i="14" s="1"/>
  <c r="U306" i="7"/>
  <c r="I35" i="14" s="1"/>
  <c r="S306" i="7"/>
  <c r="I32" i="14" s="1"/>
  <c r="R306" i="7"/>
  <c r="I30" i="14" s="1"/>
  <c r="O306" i="7"/>
  <c r="I25" i="14" s="1"/>
  <c r="N306" i="7"/>
  <c r="I23" i="14" s="1"/>
  <c r="M306" i="7"/>
  <c r="E22" i="14" s="1"/>
  <c r="L306" i="7"/>
  <c r="I20" i="14" s="1"/>
  <c r="K306" i="7"/>
  <c r="J306"/>
  <c r="E18" i="14" s="1"/>
  <c r="I306" i="7"/>
  <c r="E17" i="14" s="1"/>
  <c r="G306" i="7"/>
  <c r="I12" i="14" s="1"/>
  <c r="F306" i="7"/>
  <c r="E11" i="14" s="1"/>
  <c r="E306" i="7"/>
  <c r="E10" i="14" s="1"/>
  <c r="U305" i="7"/>
  <c r="H35" i="14" s="1"/>
  <c r="S305" i="7"/>
  <c r="H32" i="14" s="1"/>
  <c r="R305" i="7"/>
  <c r="H30" i="14" s="1"/>
  <c r="O305" i="7"/>
  <c r="H25" i="14" s="1"/>
  <c r="N305" i="7"/>
  <c r="H23" i="14" s="1"/>
  <c r="M305" i="7"/>
  <c r="D22" i="14" s="1"/>
  <c r="L305" i="7"/>
  <c r="H20" i="14" s="1"/>
  <c r="K305" i="7"/>
  <c r="J305"/>
  <c r="D18" i="14" s="1"/>
  <c r="I305" i="7"/>
  <c r="D17" i="14" s="1"/>
  <c r="G305" i="7"/>
  <c r="H12" i="14" s="1"/>
  <c r="F305" i="7"/>
  <c r="D11" i="14" s="1"/>
  <c r="E305" i="7"/>
  <c r="D10" i="14" s="1"/>
  <c r="U304" i="7"/>
  <c r="G35" i="14" s="1"/>
  <c r="S304" i="7"/>
  <c r="G32" i="14" s="1"/>
  <c r="R304" i="7"/>
  <c r="G30" i="14" s="1"/>
  <c r="O304" i="7"/>
  <c r="G25" i="14" s="1"/>
  <c r="N304" i="7"/>
  <c r="G23" i="14" s="1"/>
  <c r="M304" i="7"/>
  <c r="C22" i="14" s="1"/>
  <c r="L304" i="7"/>
  <c r="G20" i="14" s="1"/>
  <c r="K304" i="7"/>
  <c r="J304"/>
  <c r="C18" i="14" s="1"/>
  <c r="I304" i="7"/>
  <c r="C17" i="14" s="1"/>
  <c r="G304" i="7"/>
  <c r="G12" i="14" s="1"/>
  <c r="F304" i="7"/>
  <c r="C11" i="14" s="1"/>
  <c r="E304" i="7"/>
  <c r="C10" i="14" s="1"/>
  <c r="U303" i="7"/>
  <c r="F35" i="14" s="1"/>
  <c r="R303" i="7"/>
  <c r="F30" i="14" s="1"/>
  <c r="O303" i="7"/>
  <c r="F25" i="14" s="1"/>
  <c r="N303" i="7"/>
  <c r="F23" i="14" s="1"/>
  <c r="L303" i="7"/>
  <c r="F20" i="14" s="1"/>
  <c r="G303" i="7"/>
  <c r="F12" i="14" s="1"/>
  <c r="T310" i="6"/>
  <c r="H310"/>
  <c r="T303"/>
  <c r="F31" i="13" s="1"/>
  <c r="P304" i="6"/>
  <c r="C27" i="13" s="1"/>
  <c r="Q304" i="6"/>
  <c r="C28" i="13" s="1"/>
  <c r="T304" i="6"/>
  <c r="G31" i="13" s="1"/>
  <c r="P305" i="6"/>
  <c r="D27" i="13" s="1"/>
  <c r="Q305" i="6"/>
  <c r="D28" i="13" s="1"/>
  <c r="T305" i="6"/>
  <c r="H31" i="13" s="1"/>
  <c r="P306" i="6"/>
  <c r="E27" i="13" s="1"/>
  <c r="Q306" i="6"/>
  <c r="E28" i="13" s="1"/>
  <c r="T306" i="6"/>
  <c r="I31" i="13" s="1"/>
  <c r="T307" i="6"/>
  <c r="J31" i="13" s="1"/>
  <c r="H303" i="6"/>
  <c r="F14" i="13" s="1"/>
  <c r="D304" i="6"/>
  <c r="C10" i="13" s="1"/>
  <c r="E304" i="6"/>
  <c r="C11" i="13" s="1"/>
  <c r="F304" i="6"/>
  <c r="C12" i="13" s="1"/>
  <c r="G304" i="6"/>
  <c r="C13" i="13" s="1"/>
  <c r="H304" i="6"/>
  <c r="G14" i="13" s="1"/>
  <c r="D305" i="6"/>
  <c r="D10" i="13" s="1"/>
  <c r="E305" i="6"/>
  <c r="D11" i="13" s="1"/>
  <c r="F305" i="6"/>
  <c r="D12" i="13" s="1"/>
  <c r="G305" i="6"/>
  <c r="D13" i="13" s="1"/>
  <c r="H305" i="6"/>
  <c r="H14" i="13" s="1"/>
  <c r="D306" i="6"/>
  <c r="E306"/>
  <c r="E11" i="13" s="1"/>
  <c r="F306" i="6"/>
  <c r="E12" i="13" s="1"/>
  <c r="G306" i="6"/>
  <c r="E13" i="13" s="1"/>
  <c r="H306" i="6"/>
  <c r="I14" i="13" s="1"/>
  <c r="H307" i="6"/>
  <c r="J14" i="13" s="1"/>
  <c r="AC310" i="6"/>
  <c r="AA310"/>
  <c r="V310"/>
  <c r="O310"/>
  <c r="M310"/>
  <c r="L310"/>
  <c r="AC307"/>
  <c r="J44" i="13" s="1"/>
  <c r="AA307" i="6"/>
  <c r="J41" i="13" s="1"/>
  <c r="V307" i="6"/>
  <c r="J36" i="13" s="1"/>
  <c r="O307" i="6"/>
  <c r="J25" i="13" s="1"/>
  <c r="M307" i="6"/>
  <c r="J22" i="13" s="1"/>
  <c r="AC306" i="6"/>
  <c r="I44" i="13" s="1"/>
  <c r="AB306" i="6"/>
  <c r="E43" i="13" s="1"/>
  <c r="AA306" i="6"/>
  <c r="I41" i="13" s="1"/>
  <c r="V306" i="6"/>
  <c r="I36" i="13" s="1"/>
  <c r="O306" i="6"/>
  <c r="I25" i="13" s="1"/>
  <c r="N306" i="6"/>
  <c r="E24" i="13" s="1"/>
  <c r="M306" i="6"/>
  <c r="I22" i="13" s="1"/>
  <c r="L306" i="6"/>
  <c r="K306"/>
  <c r="E20" i="13" s="1"/>
  <c r="J306" i="6"/>
  <c r="E19" i="13" s="1"/>
  <c r="I306" i="6"/>
  <c r="E18" i="13" s="1"/>
  <c r="AC305" i="6"/>
  <c r="H44" i="13" s="1"/>
  <c r="AB305" i="6"/>
  <c r="D43" i="13" s="1"/>
  <c r="AA305" i="6"/>
  <c r="H41" i="13" s="1"/>
  <c r="V305" i="6"/>
  <c r="H36" i="13" s="1"/>
  <c r="O305" i="6"/>
  <c r="H25" i="13" s="1"/>
  <c r="N305" i="6"/>
  <c r="D24" i="13" s="1"/>
  <c r="M305" i="6"/>
  <c r="H22" i="13" s="1"/>
  <c r="L305" i="6"/>
  <c r="K305"/>
  <c r="D20" i="13" s="1"/>
  <c r="J305" i="6"/>
  <c r="D19" i="13" s="1"/>
  <c r="I305" i="6"/>
  <c r="D18" i="13" s="1"/>
  <c r="B305" i="6"/>
  <c r="AC304"/>
  <c r="G44" i="13" s="1"/>
  <c r="AB304" i="6"/>
  <c r="C43" i="13" s="1"/>
  <c r="AA304" i="6"/>
  <c r="G41" i="13" s="1"/>
  <c r="V304" i="6"/>
  <c r="G36" i="13" s="1"/>
  <c r="O304" i="6"/>
  <c r="G25" i="13" s="1"/>
  <c r="N304" i="6"/>
  <c r="C24" i="13" s="1"/>
  <c r="M304" i="6"/>
  <c r="G22" i="13" s="1"/>
  <c r="L304" i="6"/>
  <c r="K304"/>
  <c r="C20" i="13" s="1"/>
  <c r="J304" i="6"/>
  <c r="C19" i="13" s="1"/>
  <c r="I304" i="6"/>
  <c r="C18" i="13" s="1"/>
  <c r="B304" i="6"/>
  <c r="AC303"/>
  <c r="F44" i="13" s="1"/>
  <c r="AA303" i="6"/>
  <c r="F41" i="13" s="1"/>
  <c r="V303" i="6"/>
  <c r="F36" i="13" s="1"/>
  <c r="O303" i="6"/>
  <c r="F25" i="13" s="1"/>
  <c r="M303" i="6"/>
  <c r="F22" i="13" s="1"/>
  <c r="H310" i="3"/>
  <c r="E304"/>
  <c r="C11" i="12" s="1"/>
  <c r="F304" i="3"/>
  <c r="C12" i="12" s="1"/>
  <c r="G304" i="3"/>
  <c r="H304"/>
  <c r="I304"/>
  <c r="C16" i="12" s="1"/>
  <c r="M304" i="3"/>
  <c r="C25" i="12" s="1"/>
  <c r="E305" i="3"/>
  <c r="D11" i="12" s="1"/>
  <c r="F305" i="3"/>
  <c r="D12" i="12" s="1"/>
  <c r="G305" i="3"/>
  <c r="H305"/>
  <c r="I305"/>
  <c r="D16" i="12" s="1"/>
  <c r="M305" i="3"/>
  <c r="D25" i="12" s="1"/>
  <c r="E11"/>
  <c r="E12"/>
  <c r="I306" i="3"/>
  <c r="E16" i="12" s="1"/>
  <c r="M306" i="3"/>
  <c r="E25" i="12" s="1"/>
  <c r="D304" i="3"/>
  <c r="B304"/>
  <c r="B305"/>
  <c r="D19" i="11" l="1"/>
  <c r="D14" i="12"/>
  <c r="C19" i="11"/>
  <c r="C14" i="12"/>
  <c r="H308" i="3"/>
  <c r="L14" i="12" s="1"/>
  <c r="T34" i="11"/>
  <c r="T37"/>
  <c r="M18" i="13"/>
  <c r="M10" i="14"/>
  <c r="M18"/>
  <c r="M17"/>
  <c r="E10" i="12"/>
  <c r="E15" i="11"/>
  <c r="D13" i="12"/>
  <c r="D18" i="11"/>
  <c r="C10" i="12"/>
  <c r="C15" i="11"/>
  <c r="D10" i="12"/>
  <c r="D15" i="11"/>
  <c r="E13" i="12"/>
  <c r="E18" i="11"/>
  <c r="C13" i="12"/>
  <c r="C18" i="11"/>
  <c r="M23" i="14"/>
  <c r="M22"/>
  <c r="M32"/>
  <c r="M34"/>
  <c r="M29"/>
  <c r="M16"/>
  <c r="M35"/>
  <c r="M19"/>
  <c r="M30"/>
  <c r="M20"/>
  <c r="M12"/>
  <c r="M25"/>
  <c r="M11"/>
  <c r="M11" i="13"/>
  <c r="M30" i="11"/>
  <c r="M36" i="13"/>
  <c r="M27"/>
  <c r="M12"/>
  <c r="M20"/>
  <c r="E8" i="11"/>
  <c r="E10" i="13"/>
  <c r="M25"/>
  <c r="M28"/>
  <c r="M22"/>
  <c r="M44"/>
  <c r="M13"/>
  <c r="M14"/>
  <c r="M21"/>
  <c r="M41"/>
  <c r="M19"/>
  <c r="M24"/>
  <c r="M43"/>
  <c r="M10"/>
  <c r="M31"/>
  <c r="M14" i="12"/>
  <c r="M11"/>
  <c r="M25"/>
  <c r="M16"/>
  <c r="M12"/>
  <c r="F310" i="7"/>
  <c r="H33" i="11"/>
  <c r="D42"/>
  <c r="E310" i="7"/>
  <c r="E42" i="11"/>
  <c r="F33"/>
  <c r="J33"/>
  <c r="C14"/>
  <c r="E14"/>
  <c r="I310" i="7"/>
  <c r="G33" i="11"/>
  <c r="J310" i="7"/>
  <c r="I33" i="11"/>
  <c r="D14"/>
  <c r="T310" i="7"/>
  <c r="C42" i="11"/>
  <c r="N30"/>
  <c r="T30" s="1"/>
  <c r="M29"/>
  <c r="E10"/>
  <c r="D11"/>
  <c r="G12"/>
  <c r="D310" i="6"/>
  <c r="C8" i="11"/>
  <c r="E28"/>
  <c r="D27"/>
  <c r="F31"/>
  <c r="E11"/>
  <c r="H12"/>
  <c r="D8"/>
  <c r="C9"/>
  <c r="I31"/>
  <c r="D28"/>
  <c r="C27"/>
  <c r="L29"/>
  <c r="AB310" i="6"/>
  <c r="I12" i="11"/>
  <c r="D9"/>
  <c r="F310" i="6"/>
  <c r="C10" i="11"/>
  <c r="J31"/>
  <c r="H31"/>
  <c r="C28"/>
  <c r="J12"/>
  <c r="E9"/>
  <c r="D10"/>
  <c r="G310" i="6"/>
  <c r="C11" i="11"/>
  <c r="F12"/>
  <c r="E27"/>
  <c r="G31"/>
  <c r="E16"/>
  <c r="E310" i="3"/>
  <c r="C16" i="11"/>
  <c r="E22"/>
  <c r="E17"/>
  <c r="I310" i="3"/>
  <c r="D22" i="11"/>
  <c r="D17"/>
  <c r="C22"/>
  <c r="F310" i="3"/>
  <c r="C17" i="11"/>
  <c r="D310" i="3"/>
  <c r="D16" i="11"/>
  <c r="E43"/>
  <c r="D43"/>
  <c r="M310" i="3"/>
  <c r="C43" i="11"/>
  <c r="G310" i="3"/>
  <c r="K310" i="6"/>
  <c r="N310"/>
  <c r="G308"/>
  <c r="L13" i="13" s="1"/>
  <c r="F308" i="6"/>
  <c r="L12" i="13" s="1"/>
  <c r="D308" i="6"/>
  <c r="L10" i="13" s="1"/>
  <c r="E308" i="6"/>
  <c r="L11" i="13" s="1"/>
  <c r="Q308" i="6"/>
  <c r="L28" i="13" s="1"/>
  <c r="P308" i="6"/>
  <c r="Q310"/>
  <c r="E310"/>
  <c r="P310"/>
  <c r="H308"/>
  <c r="L14" i="13" s="1"/>
  <c r="T308" i="6"/>
  <c r="L31" i="13" s="1"/>
  <c r="H308" i="7"/>
  <c r="L16" i="14" s="1"/>
  <c r="H310" i="7"/>
  <c r="T308"/>
  <c r="L34" i="14" s="1"/>
  <c r="Q308" i="7"/>
  <c r="K308"/>
  <c r="L19" i="14" s="1"/>
  <c r="G308" i="7"/>
  <c r="R308"/>
  <c r="L30" i="14" s="1"/>
  <c r="K30" s="1"/>
  <c r="J308" i="7"/>
  <c r="L18" i="14" s="1"/>
  <c r="O308" i="7"/>
  <c r="L25" i="14" s="1"/>
  <c r="K25" s="1"/>
  <c r="U308" i="7"/>
  <c r="L35" i="14" s="1"/>
  <c r="K35" s="1"/>
  <c r="M308" i="7"/>
  <c r="L22" i="14" s="1"/>
  <c r="K29" s="1"/>
  <c r="S308" i="7"/>
  <c r="L32" i="14" s="1"/>
  <c r="K32" s="1"/>
  <c r="L308" i="7"/>
  <c r="L20" i="14" s="1"/>
  <c r="K20" s="1"/>
  <c r="I308" i="7"/>
  <c r="L17" i="14" s="1"/>
  <c r="N308" i="7"/>
  <c r="L23" i="14" s="1"/>
  <c r="K23" s="1"/>
  <c r="E308" i="7"/>
  <c r="L10" i="14" s="1"/>
  <c r="M310" i="7"/>
  <c r="F308"/>
  <c r="L11" i="14" s="1"/>
  <c r="I308" i="6"/>
  <c r="L18" i="13" s="1"/>
  <c r="O308" i="6"/>
  <c r="L25" i="13" s="1"/>
  <c r="M308" i="6"/>
  <c r="L22" i="13" s="1"/>
  <c r="L308" i="6"/>
  <c r="L21" i="13" s="1"/>
  <c r="AA308" i="6"/>
  <c r="L41" i="13" s="1"/>
  <c r="V308" i="6"/>
  <c r="L36" i="13" s="1"/>
  <c r="AC308" i="6"/>
  <c r="L44" i="13" s="1"/>
  <c r="J308" i="6"/>
  <c r="L19" i="13" s="1"/>
  <c r="I308" i="3"/>
  <c r="L16" i="12" s="1"/>
  <c r="E308" i="3"/>
  <c r="L11" i="12" s="1"/>
  <c r="G308" i="3"/>
  <c r="M308"/>
  <c r="L25" i="12" s="1"/>
  <c r="F308" i="3"/>
  <c r="AB308" i="6"/>
  <c r="L43" i="13" s="1"/>
  <c r="B308" i="6"/>
  <c r="N308"/>
  <c r="L24" i="13" s="1"/>
  <c r="K308" i="6"/>
  <c r="L20" i="13" s="1"/>
  <c r="I310" i="6"/>
  <c r="J310"/>
  <c r="D308" i="3"/>
  <c r="B308"/>
  <c r="E50" i="1"/>
  <c r="F50" s="1"/>
  <c r="E48"/>
  <c r="F48"/>
  <c r="F38"/>
  <c r="E29"/>
  <c r="F29" s="1"/>
  <c r="E27"/>
  <c r="F27" s="1"/>
  <c r="E22"/>
  <c r="F22" s="1"/>
  <c r="E21"/>
  <c r="F21" s="1"/>
  <c r="M13" i="12" l="1"/>
  <c r="L12" i="14"/>
  <c r="D11" i="1"/>
  <c r="F11" s="1"/>
  <c r="M10" i="12"/>
  <c r="K15" i="11"/>
  <c r="N15" s="1"/>
  <c r="K12" i="14"/>
  <c r="B314" i="3"/>
  <c r="G5" i="12" s="1"/>
  <c r="C5"/>
  <c r="B315" i="6"/>
  <c r="K5" i="13" s="1"/>
  <c r="C5"/>
  <c r="L13" i="12"/>
  <c r="K18" i="11"/>
  <c r="N18" s="1"/>
  <c r="L12" i="12"/>
  <c r="D16" i="1"/>
  <c r="F16" s="1"/>
  <c r="L10" i="12"/>
  <c r="D14" i="1"/>
  <c r="F14" s="1"/>
  <c r="F55"/>
  <c r="D30"/>
  <c r="F30" s="1"/>
  <c r="L27" i="13"/>
  <c r="D13" i="1"/>
  <c r="F13" s="1"/>
  <c r="K14" i="11"/>
  <c r="M14" s="1"/>
  <c r="D51" i="1"/>
  <c r="F51" s="1"/>
  <c r="K42" i="11"/>
  <c r="N42" s="1"/>
  <c r="F37" i="1"/>
  <c r="S33" i="11"/>
  <c r="T29"/>
  <c r="K10"/>
  <c r="M10" s="1"/>
  <c r="D9" i="1"/>
  <c r="F9" s="1"/>
  <c r="K12" i="11"/>
  <c r="Q12" s="1"/>
  <c r="K27"/>
  <c r="N27" s="1"/>
  <c r="K8"/>
  <c r="L8" s="1"/>
  <c r="D7" i="1"/>
  <c r="F7" s="1"/>
  <c r="K9" i="11"/>
  <c r="N9" s="1"/>
  <c r="D8" i="1"/>
  <c r="F8" s="1"/>
  <c r="K28" i="11"/>
  <c r="L28" s="1"/>
  <c r="D31" i="1"/>
  <c r="F31" s="1"/>
  <c r="K31" i="11"/>
  <c r="O31" s="1"/>
  <c r="D34" i="1"/>
  <c r="F34" s="1"/>
  <c r="D10"/>
  <c r="F10" s="1"/>
  <c r="K11" i="11"/>
  <c r="M11" s="1"/>
  <c r="P31"/>
  <c r="B314" i="6"/>
  <c r="G5" i="13" s="1"/>
  <c r="B315" i="3"/>
  <c r="K5" i="12" s="1"/>
  <c r="F46" i="1"/>
  <c r="O40" i="11"/>
  <c r="K22"/>
  <c r="M22" s="1"/>
  <c r="D24" i="1"/>
  <c r="F24" s="1"/>
  <c r="F40"/>
  <c r="S35" i="11"/>
  <c r="K16"/>
  <c r="L16" s="1"/>
  <c r="D15" i="1"/>
  <c r="F15" s="1"/>
  <c r="K17" i="11"/>
  <c r="L17" s="1"/>
  <c r="S20"/>
  <c r="F19" i="1"/>
  <c r="D17"/>
  <c r="F17" s="1"/>
  <c r="D52"/>
  <c r="F52" s="1"/>
  <c r="K43" i="11"/>
  <c r="M43" s="1"/>
  <c r="F25" i="1"/>
  <c r="O23" i="11"/>
  <c r="D18" i="1"/>
  <c r="F18" s="1"/>
  <c r="K19" i="11"/>
  <c r="N19" s="1"/>
  <c r="F53" i="1"/>
  <c r="M19" i="11" l="1"/>
  <c r="L19"/>
  <c r="K41" i="13"/>
  <c r="K31"/>
  <c r="K14"/>
  <c r="K44"/>
  <c r="K36"/>
  <c r="K25"/>
  <c r="K22"/>
  <c r="F47" i="1"/>
  <c r="B9" i="10" s="1"/>
  <c r="F56" i="1"/>
  <c r="L42" i="11"/>
  <c r="F26" i="1"/>
  <c r="B6" i="10" s="1"/>
  <c r="F35" i="1"/>
  <c r="B7" i="10" s="1"/>
  <c r="F41" i="1"/>
  <c r="B8" i="10" s="1"/>
  <c r="L14" i="11"/>
  <c r="N14"/>
  <c r="M42"/>
  <c r="R33"/>
  <c r="L10"/>
  <c r="N10"/>
  <c r="Q33"/>
  <c r="O33"/>
  <c r="P33"/>
  <c r="Q20"/>
  <c r="N17"/>
  <c r="M15"/>
  <c r="S31"/>
  <c r="L9"/>
  <c r="P12"/>
  <c r="R12"/>
  <c r="S12"/>
  <c r="L11"/>
  <c r="O12"/>
  <c r="N11"/>
  <c r="N28"/>
  <c r="P40"/>
  <c r="S40"/>
  <c r="R31"/>
  <c r="N8"/>
  <c r="P35"/>
  <c r="Q40"/>
  <c r="M27"/>
  <c r="L27"/>
  <c r="Q31"/>
  <c r="M28"/>
  <c r="T28" s="1"/>
  <c r="M8"/>
  <c r="O35"/>
  <c r="M9"/>
  <c r="R20"/>
  <c r="M17"/>
  <c r="Q35"/>
  <c r="L15"/>
  <c r="R35"/>
  <c r="L43"/>
  <c r="N43"/>
  <c r="L22"/>
  <c r="M18"/>
  <c r="L18"/>
  <c r="Q23"/>
  <c r="P23"/>
  <c r="O20"/>
  <c r="N22"/>
  <c r="R40"/>
  <c r="R23"/>
  <c r="P20"/>
  <c r="O44"/>
  <c r="S44"/>
  <c r="P44"/>
  <c r="R44"/>
  <c r="Q44"/>
  <c r="S23"/>
  <c r="N16"/>
  <c r="M16"/>
  <c r="T33" l="1"/>
  <c r="T42"/>
  <c r="T14"/>
  <c r="T10"/>
  <c r="T31"/>
  <c r="T9"/>
  <c r="T15"/>
  <c r="T27"/>
  <c r="T40"/>
  <c r="T11"/>
  <c r="T12"/>
  <c r="T22"/>
  <c r="T23"/>
  <c r="T19"/>
  <c r="T35"/>
  <c r="T16"/>
  <c r="T17"/>
  <c r="T8"/>
  <c r="T18"/>
  <c r="T20"/>
  <c r="T43"/>
  <c r="T44"/>
  <c r="F12" i="1"/>
  <c r="B4" i="10" s="1"/>
  <c r="F6" i="1"/>
  <c r="B3" i="10" s="1"/>
  <c r="F20" i="1"/>
  <c r="B5" i="10" s="1"/>
  <c r="F3" i="1" l="1"/>
</calcChain>
</file>

<file path=xl/sharedStrings.xml><?xml version="1.0" encoding="utf-8"?>
<sst xmlns="http://schemas.openxmlformats.org/spreadsheetml/2006/main" count="768" uniqueCount="325">
  <si>
    <t>Индикатор</t>
  </si>
  <si>
    <t>Числитель</t>
  </si>
  <si>
    <t>k</t>
  </si>
  <si>
    <t>Нормированное значение индикатора</t>
  </si>
  <si>
    <t>Нормированное значение параметра "Участие детей в общественной жизни и принятии решений"</t>
  </si>
  <si>
    <t>Доля домов, оборудованных для безбарьерного доступа детских и инвалидных колясок</t>
  </si>
  <si>
    <t>№</t>
  </si>
  <si>
    <t>1.1.</t>
  </si>
  <si>
    <t>1.2.</t>
  </si>
  <si>
    <t>1.3.</t>
  </si>
  <si>
    <t>1.4.</t>
  </si>
  <si>
    <t>1.5.</t>
  </si>
  <si>
    <t>2.1.</t>
  </si>
  <si>
    <t>2.2.</t>
  </si>
  <si>
    <t>2.3.</t>
  </si>
  <si>
    <t>2.4.</t>
  </si>
  <si>
    <t>2.5.</t>
  </si>
  <si>
    <t>2.6.</t>
  </si>
  <si>
    <t>2.7.</t>
  </si>
  <si>
    <t>Нормированное значение параметра "Жилая среда"</t>
  </si>
  <si>
    <t>3.1.</t>
  </si>
  <si>
    <t>3.2.</t>
  </si>
  <si>
    <t>3.3.</t>
  </si>
  <si>
    <t>3.4.</t>
  </si>
  <si>
    <t>3.5.</t>
  </si>
  <si>
    <t>Доля несовершеннолетних (детей в возрасте 0-17 лет), потерпевших от совершенных преступлений</t>
  </si>
  <si>
    <t>Нормированное значение параметра "Безопасность детей в городе"</t>
  </si>
  <si>
    <t>Уровень смертности детей в возрасте до 5 лет</t>
  </si>
  <si>
    <t>4.1.</t>
  </si>
  <si>
    <t>4.2.</t>
  </si>
  <si>
    <t>4.3.</t>
  </si>
  <si>
    <t>4.4.</t>
  </si>
  <si>
    <t>4.5.</t>
  </si>
  <si>
    <t>4.6.</t>
  </si>
  <si>
    <t>4.7.</t>
  </si>
  <si>
    <t>4.8.</t>
  </si>
  <si>
    <t>Нормированное значение параметра "Охрана здоровья и здоровый образ жизни"</t>
  </si>
  <si>
    <t>Уровень смертности детей и молодых людей в возрасте 5-19 лет</t>
  </si>
  <si>
    <t>Уровень прерывания беременности у девушек в возрасте 15-19 лет</t>
  </si>
  <si>
    <t>5.1.</t>
  </si>
  <si>
    <t>5.2.</t>
  </si>
  <si>
    <t>5.3.</t>
  </si>
  <si>
    <t>Нормированное значение параметра "Образование и развитие"</t>
  </si>
  <si>
    <t>Доля родителей, у которых есть доступ к яслям и дошкольным учреждениям, которые удобно располагаются по отношению к дому или месту работы</t>
  </si>
  <si>
    <t>6.1.</t>
  </si>
  <si>
    <t>6.2.</t>
  </si>
  <si>
    <t>6.3.</t>
  </si>
  <si>
    <t>6.4.</t>
  </si>
  <si>
    <t>Нормированное значение параметра "Досуг и культура"</t>
  </si>
  <si>
    <t>7.1.</t>
  </si>
  <si>
    <t>7.2.</t>
  </si>
  <si>
    <t>7.3.</t>
  </si>
  <si>
    <t>7.4.</t>
  </si>
  <si>
    <t>7.5.</t>
  </si>
  <si>
    <t>7.6.</t>
  </si>
  <si>
    <t>Доля детей-сирот и детей, оставшихся без попечения родителей, находящихся на воспитании в семьях</t>
  </si>
  <si>
    <t>Доля несовершеннолетних, состоящих на учете в органах внутренних дел</t>
  </si>
  <si>
    <t>Нормированное значение параметра "Помощь в трудной жизненной ситуации"</t>
  </si>
  <si>
    <t>Индекс дружественности города к детям</t>
  </si>
  <si>
    <t>№ индикатора</t>
  </si>
  <si>
    <t>Тип индикатора</t>
  </si>
  <si>
    <t>Субъективный</t>
  </si>
  <si>
    <t>Объективный</t>
  </si>
  <si>
    <t>Форма расчета индекса дружественности города к детям</t>
  </si>
  <si>
    <t>Источник данных</t>
  </si>
  <si>
    <t>Количество детей в возрасте 0-17 лет</t>
  </si>
  <si>
    <t>Количество несовершеннолетних, потерпевших от совершенных преступлений в Республике Беларусь</t>
  </si>
  <si>
    <t>Количество детей в возрасте 0-4 лет</t>
  </si>
  <si>
    <t>Источник информации</t>
  </si>
  <si>
    <t>Количество</t>
  </si>
  <si>
    <t>Число умерших детей в возрасте до 5 лет</t>
  </si>
  <si>
    <t>Численность несовершеннолетних, состоящих на учете в органах внутренних дел</t>
  </si>
  <si>
    <t>Город</t>
  </si>
  <si>
    <t>Число умерших детей и молодых людей в возрасте от 5 до 19 лет</t>
  </si>
  <si>
    <t>Количество девушек в возрасте 15-19 лет</t>
  </si>
  <si>
    <t>Количество детей, у которых по результатам профилактических медицинских осмотров обнаружены хронические заболевания, или они признаны инвалидами (школьники с 3 и 4 группой здоровья)</t>
  </si>
  <si>
    <t>Число абортов у девушек в возрасте 15 - 19 лет</t>
  </si>
  <si>
    <t>Количество детей в возрасте 6-17 лет</t>
  </si>
  <si>
    <t>Количество детей в возрасте 6-17 лет, обучающихся в учреждениях дополнительного образования детей и молодежи</t>
  </si>
  <si>
    <t>Количество детей в возрасте 6-17 лет, обучающихся в специализированных учебно-спортивных учреждениях и средних школах-училищах олимпийского резерва</t>
  </si>
  <si>
    <t>Количество детей в возрасте 6-17 лет с особенностями психофизического развития</t>
  </si>
  <si>
    <t>№ анкеты</t>
  </si>
  <si>
    <t>Кол-во 0</t>
  </si>
  <si>
    <t>Кол-во 1</t>
  </si>
  <si>
    <t>Кол-во 2</t>
  </si>
  <si>
    <t>Кол-во 3</t>
  </si>
  <si>
    <t>Кол-во 4</t>
  </si>
  <si>
    <t>Кол-во респондентов</t>
  </si>
  <si>
    <t>Доля детей в возрасте 6-17 лет, обучающихся в учреждениях дополнительного образования детей и молодежи, занятых в клубных учреждениях, обучающихся  в специализированных учебно-спортивных учреждениях и средних школах-училищах олимпийского резерва</t>
  </si>
  <si>
    <t>Описание данных</t>
  </si>
  <si>
    <t>Инструкция по заполнению формы 
 расчета Индекса дружественности города к детям</t>
  </si>
  <si>
    <t>1.</t>
  </si>
  <si>
    <t>2.</t>
  </si>
  <si>
    <t>Статистика по Республике Беларусь</t>
  </si>
  <si>
    <t>Статистика по городу</t>
  </si>
  <si>
    <t>Статистический справочник «Дети и молодежь Республики Беларусь», раздел 1.3. "Численность детей и молодежи по полу, возрастным группам по областям и г. Минску"</t>
  </si>
  <si>
    <t>Статистический справочник «Правонарушения в Республике Беларусь», раздел 10.3. "Численность несовершеннолетних, потерпевших от совершенных преступлений"</t>
  </si>
  <si>
    <t>Номер учреждения образования</t>
  </si>
  <si>
    <t>Есть ли возле твоего дома детская площадка, где ты можешь играть?</t>
  </si>
  <si>
    <t>Верно ли, что возле дома, где ты живешь, чисто и нет мусора?</t>
  </si>
  <si>
    <t>№ вопроса</t>
  </si>
  <si>
    <t>Есть ли возле Вашего дома оборудованная детская площадка?</t>
  </si>
  <si>
    <t>KРБ (если применимо)</t>
  </si>
  <si>
    <t>3.</t>
  </si>
  <si>
    <t>Заполнение листа "Статистика Город"</t>
  </si>
  <si>
    <t>Заполнение листа "Статистика РБ"</t>
  </si>
  <si>
    <t>Число зарегистрированных в городе случаев заболеваний с впервые установленным диагнозом полученных в результате травм, отравлений и некоторых других последствий воздействия внешних причин</t>
  </si>
  <si>
    <t>3.6.</t>
  </si>
  <si>
    <t>3.7.</t>
  </si>
  <si>
    <t>В ячейки столбца "Источник данных" вносится наименование, номер и дата первичного документа, в котором содержатся данные, указанные в соответствующей строке столбца "Описание данных".</t>
  </si>
  <si>
    <t>В ячейки столбца "Количество" вносятся данные, указанные в столбце "Описание данных", взятые из первичного документа, упомянутого в столбце "Источник информации".</t>
  </si>
  <si>
    <t>Данные вносятся только в ячейки белого цвета, выделенные толстыми линиями.</t>
  </si>
  <si>
    <t>4.</t>
  </si>
  <si>
    <t>Заполнение листа "Опрос 6-12 лет"</t>
  </si>
  <si>
    <t>Данные вносятся только в ячейки белого цвета.</t>
  </si>
  <si>
    <t>В случае, если респондент не отметил ответ на вопрос, для которого предусмотрена трехмерная шкала - "1. да", "2. нет", "3. отказ от ответа" - в ячейку строки вносится номер ответа "3. отказ от ответа".</t>
  </si>
  <si>
    <t>5.</t>
  </si>
  <si>
    <t>Заполнение листа "Опрос 13-17 лет"</t>
  </si>
  <si>
    <t>5.4.</t>
  </si>
  <si>
    <t>Заполнение листа "Опрос Родители"</t>
  </si>
  <si>
    <t>6.</t>
  </si>
  <si>
    <t>7.</t>
  </si>
  <si>
    <t>Лист "Индекс"</t>
  </si>
  <si>
    <t>Для расчета объективных индикаторов используются данные трех стастических справочников, регулярно публикуемых на Интернет-сайте Национального статистического комитета Республики Беларусь (http://belstat.gov.by/index.htm):
1. "Дети и молодежь Республики Беларусь" - публикуется один раз в 2 года;
2. "Здоровье населения Республики Беларусь" - публикуется один раз в 3 года;
3. "Правонарушения в Республике Беларусь" - публикуется ежегодно.</t>
  </si>
  <si>
    <t>Данные анкет вносятся построчно следующим образом: в столбец "№ анкеты" вносится присвоенный номер анкеты, затем в ячейки строки вносятся выбранные респондентами номера ответов на соответствующие столбцу вопросы анкеты.</t>
  </si>
  <si>
    <t>Количество детей в возрасте 0-17 лет в Республике Беларусь</t>
  </si>
  <si>
    <t>Количество детей в возрасте 0-4 лет в Республике Беларусь</t>
  </si>
  <si>
    <t>Число зарегистрированных в Республике Беларусь случаев заболеваний с впервые установленным диагнозом полученных в результате травм, отравлений и некоторых других последствий воздействия внешних причин</t>
  </si>
  <si>
    <t>Число умерших детей в возрасте до 5 лет в Республике Беларусь</t>
  </si>
  <si>
    <t>Число умерших детей и молодых людей в возрасте от 5 до 19 лет в Республике Беларусь</t>
  </si>
  <si>
    <t>Число абортов у женщин в возрасте 15 - 19 лет В Республике Беларусь</t>
  </si>
  <si>
    <t>Численность несовершеннолетних, состоящих на учете в органах внутренних дел в Республике Беларусь</t>
  </si>
  <si>
    <t>Для расчета объективных индикаторов по городу используются данные, зафиксированные в формах ведомственной и статистической отчетности, предоставляемые подразделениями горисполкома:
- отдел/управление статистики;
- комитет/управление/отдел образования;
- комитет/управление/отдел здравоохранения;
- комитет/управление/отдел культуры;
- комитет/управление/отдел внутренних дел.</t>
  </si>
  <si>
    <t>Данные, вносимые в таблицы листа должны быть подтверждены первичными документами, в качестве которых могут выступать справки комитета/управления/отдела, составленная на основании данных ведомственной отчетности и заверенная подписью руководителя подразделения.</t>
  </si>
  <si>
    <t>Участие детей в общественной жизни и принятии решений</t>
  </si>
  <si>
    <t>Жилая среда</t>
  </si>
  <si>
    <t>Безопасность детей в городе</t>
  </si>
  <si>
    <t>Охрана здоровья и здоровый образ жизни</t>
  </si>
  <si>
    <t>Образование и развитие</t>
  </si>
  <si>
    <t>Досуг и культура</t>
  </si>
  <si>
    <t>Помощь в трудной жизненной ситуации</t>
  </si>
  <si>
    <r>
      <t xml:space="preserve">год </t>
    </r>
    <r>
      <rPr>
        <i/>
        <sz val="11"/>
        <color theme="1"/>
        <rFont val="Calibri"/>
        <family val="2"/>
        <charset val="204"/>
        <scheme val="minor"/>
      </rPr>
      <t xml:space="preserve">(календарный год, предшествующий году подготовки доклада "Положение детей в городе", например, при подготовке доклада в 2013 году, статистические данные необходимо собрать за 2012 календарный год) </t>
    </r>
  </si>
  <si>
    <t>Средний балл результатов экзаменов по окончании 9-го класса по учреждениям образования города</t>
  </si>
  <si>
    <t>Количество детей в городе в возрасте от 0 до 17 лет, потерпевших от совершенных преступлений (включая уклонение родителей от содержания детей)</t>
  </si>
  <si>
    <t xml:space="preserve">Количество детей в возрасте 6-17 лет, занятых в клубных учреждениях независимо от форм собственности и ведомственной подотчетности (студиях, любительских коллективах художественного творчества (вокально-хоровых, хореографических, театральных и музыкально-инструментальных)) </t>
  </si>
  <si>
    <t>Количество детей в возрасте 6-17 лет с особенностями психофизического развития в городе, обучающихся на дому, в центрах коррекционного развития и обучения, специальных школах-интернатах, реализующих образовательные программы общего среднего образования</t>
  </si>
  <si>
    <t>Пол (1 - мужской, 2 - женский)</t>
  </si>
  <si>
    <t>Есть ли в квартире/доме, где ты живешь, отдельная от родителей детская комната?</t>
  </si>
  <si>
    <t>Проценты</t>
  </si>
  <si>
    <t>Есть ли у Вас отдельная от родителей комната?</t>
  </si>
  <si>
    <t>Есть ли недалеко от Вашего дома место, где Вы можете заниматься спортом?</t>
  </si>
  <si>
    <t>Верно ли, что возле Вашего дома чисто и нет мусора?</t>
  </si>
  <si>
    <t>Верно ли, что Вам комфортно жить в Вашем городе?</t>
  </si>
  <si>
    <t>Верно ли, что в Вашем городе Вам жить безопасно?</t>
  </si>
  <si>
    <t>Курили ли Вы в течение последнего месяца?</t>
  </si>
  <si>
    <t>Употребляли ли Вы какие-либо алкогольные напитки (включая пиво, джин-тоник) в течение последних 6 месяцев?</t>
  </si>
  <si>
    <t>Пробовали ли Вы когда-либо наркотики?</t>
  </si>
  <si>
    <t>Верно ли, что в Вашем городе хорошо заботятся о Вашем здоровье?</t>
  </si>
  <si>
    <t>Верно ли, что Вы получаете качественное образование?</t>
  </si>
  <si>
    <t>Верно ли, что Вы довольны тем, как организован Ваш досуг?</t>
  </si>
  <si>
    <t>Имеете ли Вы возможность в случае необходимости без ведома родителей обратиться к нужному специалисту или позвонить по телефону доверия, чтобы обсудить свои проблемы?</t>
  </si>
  <si>
    <t>Верно ли, что в Вашем городе Вам окажут помощь в любой трудной ситуации?</t>
  </si>
  <si>
    <t>Принимали ли Вы в течение последних 12 месяцев участие в обсуждениях, инициированных органами власти, о каких-либо проблемных ситуациях связанных с детьми и/или способах их решения?</t>
  </si>
  <si>
    <t>Обеспечен ли в Вашем доме безбарьерный доступ для детских и инвалидных колясок?</t>
  </si>
  <si>
    <t>Верно ли, что в  Вашем городе детям жить безопасно?</t>
  </si>
  <si>
    <t>Верно ли, что в городе хорошо организована забота о здоровье Вашего ребенка?</t>
  </si>
  <si>
    <t>Верно ли, что дошкольное учреждение, которое посещает Ваш ребенок, расположено удобно по отношению к дому или месту вашей работы?</t>
  </si>
  <si>
    <t>Верно ли, что Ваш ребенок получает качественное образование?</t>
  </si>
  <si>
    <t>Верно ли, что Вы довольны тем, как организован досуг Вашего ребенка?</t>
  </si>
  <si>
    <t>Верно ли, что в Вашем городе Вашему ребенку окажут помощь в любой трудной ситуации?</t>
  </si>
  <si>
    <t>Да</t>
  </si>
  <si>
    <t>Нет</t>
  </si>
  <si>
    <t>Нет ответа</t>
  </si>
  <si>
    <t>Абсолютно верно</t>
  </si>
  <si>
    <t>Скорее верно</t>
  </si>
  <si>
    <t>Верно и неверно в равной степени</t>
  </si>
  <si>
    <t>Скорее неверно</t>
  </si>
  <si>
    <t>Абсолютно неверно</t>
  </si>
  <si>
    <t>Абсолютные числа</t>
  </si>
  <si>
    <t>Количество респондентов</t>
  </si>
  <si>
    <t>Параметр № 1 "Участие детей в общественной жизни и принятии решений"</t>
  </si>
  <si>
    <t>Параметр № 2 "Жилая среда"</t>
  </si>
  <si>
    <t>Параметр № 3 "Безопасность детей в городе"</t>
  </si>
  <si>
    <t>Параметр № 4 "Охрана здоровья и здоровый образ жизни"</t>
  </si>
  <si>
    <t>Параметр № 5 "Образование и развитие"</t>
  </si>
  <si>
    <t>Параметр № 6 "Досуг и культура"</t>
  </si>
  <si>
    <t>Параметр № 7 "Помощь в трудной жизненной ситуации"</t>
  </si>
  <si>
    <t>Результаты опросов для расчета субъективных индикаторов</t>
  </si>
  <si>
    <t>Нормированное значение по объективным индикаторам</t>
  </si>
  <si>
    <t>Нормированное значение по субъективным индикаторам</t>
  </si>
  <si>
    <t>Количество детей и молодых людей в возрасте 5-19 лет</t>
  </si>
  <si>
    <t xml:space="preserve">Данные за </t>
  </si>
  <si>
    <t>Был ли ты в период летних каникул более недели в школьном или загородном лагере, в туристском походе или выезжал на отдых за пределы Беларуси?</t>
  </si>
  <si>
    <t>Знаете ли Вы свои права настолько, что можете рассказать о них взрослому?</t>
  </si>
  <si>
    <t>Были ли Вы в период летних каникул более недели в школьном или загородном лагере, в туристском походе или выезжали на отдых за пределы Беларуси?</t>
  </si>
  <si>
    <t>Посещали ли Вы с родственниками или друзьями в течение 12 месяцев какое-либо культурное мероприятие (спектакль, цирк, концерт, выставку)?</t>
  </si>
  <si>
    <t>Есть ли Вам полных 14 лет?</t>
  </si>
  <si>
    <t>Мальчиков</t>
  </si>
  <si>
    <t>Девочек</t>
  </si>
  <si>
    <t>Юношей</t>
  </si>
  <si>
    <t>Девушек</t>
  </si>
  <si>
    <t>Посещает ли Ваш ребенок дошкольное учреждение?</t>
  </si>
  <si>
    <t>Степень удовлетворенности детей  13-17 лет собственным участием в в общественной жизни и принятии решений, а также степень удовлетворенности родителей вовлечением их в  обсуждение вопросов, затрагивающих интересы детей</t>
  </si>
  <si>
    <t>5.5.</t>
  </si>
  <si>
    <t>Доля детей 6-17 лет, заявивших что знают свои права настолько, что могут рассказать о них взрослому</t>
  </si>
  <si>
    <t>6.5.</t>
  </si>
  <si>
    <t>Доля детей 6-17 лет, посетивших с родителями, родственниками или друзьями культурное мероприятие (спектакль, цирк, концерт, выставку) в течение последних 12 месяцев</t>
  </si>
  <si>
    <t>Доля детей в возрасте 14-17 лет, которые имеют возможность в случае необходимости устроиться на работу в свободное от учёбы время</t>
  </si>
  <si>
    <t>Доля детей 6-17 лет, которые без ведома родителей имеют возможность обратиться к нужному специалисту или позвонить по телефону доверия, чтобы обсудить свои проблемы</t>
  </si>
  <si>
    <t>7.7.</t>
  </si>
  <si>
    <r>
      <t xml:space="preserve">Сталкивались ли Вы в течение последних 12 месяцев вне дома с ситуацией, когда Вас или кого-либо </t>
    </r>
    <r>
      <rPr>
        <b/>
        <sz val="8"/>
        <rFont val="Calibri"/>
        <family val="2"/>
        <charset val="204"/>
        <scheme val="minor"/>
      </rPr>
      <t>в Вашем присутствии били, оскорбляли, унижали, несправедливо обвиняли?</t>
    </r>
  </si>
  <si>
    <t>Вопрос</t>
  </si>
  <si>
    <t xml:space="preserve">6.5. </t>
  </si>
  <si>
    <t>Получали ли Вы в течение последних 12 месяцев через СМИ или каким-то другим образом информацию о том, какие решения в городе принимались в отношении детей?</t>
  </si>
  <si>
    <t>Принимали ли Вы в течение последних 12 месяцев участие в обсуждении каких-либо вопросов, связанных с детьми?</t>
  </si>
  <si>
    <t>Участвовали ли Вы в течение последних 12 месяцев в подготовке и проведении общественных мероприятий?</t>
  </si>
  <si>
    <t>Принимали ли Вы в течение последних 12 месяцев участие в выборах детского самоуправления в школе, или городе или выбирали руководство какой-либо детской или молодежной организации?</t>
  </si>
  <si>
    <t>Верно ли, что Вы удовлетворены тем, как в городе или школе Вас привлекают к обсуждению вопросов, затрагивающих Ваши интересы, и привлекают к участию в подготовке и проведении общественных мероприятий?</t>
  </si>
  <si>
    <t>Верно ли, что Вам нравится Вы удовлетворены тем, как власти города вовлекают Вас в обсуждение вопросов, затрагивающих интересы детей?</t>
  </si>
  <si>
    <t>Есть ли недалеко от Вашего дома парк, или сквер или набережная, куда Вы можете добраться с ребенком пешком примерно за 15 минут?</t>
  </si>
  <si>
    <t>Сталкивались ли Вы в течение последних 12 месяцев вне дома с ситуацией, когда Вас или кого-либо в Вашем присутствии били, оскорбляли, унижали, несправедливо обвиняли?</t>
  </si>
  <si>
    <t>Есть ли у Вас возможность проконсультироваться у медицинского работника по вопросам ВИЧ/СПИДа, нежелательной беременности и инфекций, передаваемых половым путем, нежелательной беременности?</t>
  </si>
  <si>
    <t>Верно ли, что в Вашем городе хорошо заботятся о здоровье детей?</t>
  </si>
  <si>
    <t>Получали ли Вы когда-либо консультации или обучение по вопросам ответственного родительства?</t>
  </si>
  <si>
    <t>Верно ли, что в Вашем городе ребенку окажут помощь в любой трудной ситуации?</t>
  </si>
  <si>
    <t>Результаты опроса среди детей в возрасте 6-12 лет</t>
  </si>
  <si>
    <t>Результаты опроса среди детей в возрасте 13-17 лет</t>
  </si>
  <si>
    <t>Результаты опроса среди родителей детей в возрасте 0-12 лет</t>
  </si>
  <si>
    <t>Есть ли недалеко от Вашего дома парк, или сквер или набережная, куда Вы можете добраться пешком примерно за 15 минут?</t>
  </si>
  <si>
    <t>Есть ли у Вас возможность в случае необходимости устроиться на работу в свободное от учёбы время?</t>
  </si>
  <si>
    <t>Верно ли, что Вы удовлетворены тем, как власти города вовлекают Вас в обсуждение вопросов, затрагивающих интересы детей?</t>
  </si>
  <si>
    <t>Есть ли недалеко от Вашего дома парк, сквер или набережная, куда Вы можете добраться с ребенком пешком примерно за 15 минут?</t>
  </si>
  <si>
    <t>Сталкивались ли Вы в течение последних 12 месяцев с ситуацией, когда ребенка или кого-либо в его присутствии били, оскорбляли, унижали, несправедливо обвиняли подвергали насилию?</t>
  </si>
  <si>
    <t>Перед внесением данных в листы "Опрос 6-12 лет" необходимо пронумеровать заполненные анкеты опроса детей в возрасте 6-12 лет и отобрать анкеты, пригодные для анализа. 
Анкета пригодна для анализа, если она отвечает следующим критериям:                     
- указан возраст респондента 6-12 лет;
- указан пол респондента;
- респондент указал оцениваемый город как место постоянного проживания;                                                                                              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</si>
  <si>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Перед внесением данных в лист "Опрос 13-17 лет" необходимо пронумеровать заполненные анкеты опроса детей в возрасте 13-17 лет и отобрать анкеты, пригодные для анализа. 
Анкета пригодна для анализа, если она отвечает следующим критериям:
- указан возраст респондента 13-17 лет;
- указан пол респондента;
- респондент указал оцениваемый город как место постоянного проживания;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</si>
  <si>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Перед внесением данных в лист "Опрос Родители" необходимо пронумеровать заполненные анкеты опроса родителей детей в возрасте детей в возрасте 0-12 лет и отобрать анкеты, пригодные для анализа. 
Анкета пригодна для анализа, если она отвечает следующим критериям:
- отмечен хоты бы один ответ "1. менее 6 лет" и "6-12 лет" на вопрос "К какой возрастной группе относятся Ваши дети/Ваш ребенок?";
- респондент указал оцениваемый город как место постоянного проживания;
- дано только по одному ответу на все вопросы, для которых предусмотрена пятимерная шкала ответов - "0. абсолютно неверно", "1. скорее неверно", "2. верно и неверно в одинаковой степени", "3. скорее верно", "4. абсолютно верно".</t>
  </si>
  <si>
    <t>Лист "Рез 6-12 лет"</t>
  </si>
  <si>
    <t>8.</t>
  </si>
  <si>
    <t>Лист "Рез 13-17 лет"</t>
  </si>
  <si>
    <t>9.</t>
  </si>
  <si>
    <t>Лист "Рез Род"</t>
  </si>
  <si>
    <t>10.</t>
  </si>
  <si>
    <t>8.1.</t>
  </si>
  <si>
    <t>9.1.</t>
  </si>
  <si>
    <t>10.1.</t>
  </si>
  <si>
    <t>11.</t>
  </si>
  <si>
    <t>11.1.</t>
  </si>
  <si>
    <t>Лист "Результаты опросов"</t>
  </si>
  <si>
    <r>
      <t xml:space="preserve">Форма для расчета Индекса дружественности города к детям (далее Индекс) представляет собой книгу в программе EXCEL, состоящую из 7 листов, названия которых расположены снизу окна:
</t>
    </r>
    <r>
      <rPr>
        <sz val="12"/>
        <color rgb="FFC00000"/>
        <rFont val="Arial"/>
        <family val="2"/>
        <charset val="204"/>
      </rPr>
      <t>Инструкция</t>
    </r>
    <r>
      <rPr>
        <sz val="12"/>
        <color theme="1"/>
        <rFont val="Arial"/>
        <family val="2"/>
        <charset val="204"/>
      </rPr>
      <t xml:space="preserve"> - инструкция по заполнению формы Индекса.
</t>
    </r>
    <r>
      <rPr>
        <sz val="12"/>
        <color rgb="FFC00000"/>
        <rFont val="Arial"/>
        <family val="2"/>
        <charset val="204"/>
      </rPr>
      <t>Статистика РБ</t>
    </r>
    <r>
      <rPr>
        <sz val="12"/>
        <color theme="1"/>
        <rFont val="Arial"/>
        <family val="2"/>
        <charset val="204"/>
      </rPr>
      <t xml:space="preserve"> - лист для ввода статистических данных по Републике Беларусь.
</t>
    </r>
    <r>
      <rPr>
        <sz val="12"/>
        <color rgb="FFC00000"/>
        <rFont val="Arial"/>
        <family val="2"/>
        <charset val="204"/>
      </rPr>
      <t>Статистика Город</t>
    </r>
    <r>
      <rPr>
        <sz val="12"/>
        <color theme="1"/>
        <rFont val="Arial"/>
        <family val="2"/>
        <charset val="204"/>
      </rPr>
      <t xml:space="preserve"> - лист для ввода статистических данных по городу.
</t>
    </r>
    <r>
      <rPr>
        <sz val="12"/>
        <color rgb="FFC00000"/>
        <rFont val="Arial"/>
        <family val="2"/>
        <charset val="204"/>
      </rPr>
      <t>Опрос 6-12 лет</t>
    </r>
    <r>
      <rPr>
        <sz val="12"/>
        <color theme="1"/>
        <rFont val="Arial"/>
        <family val="2"/>
        <charset val="204"/>
      </rPr>
      <t xml:space="preserve"> - лист для ввода данных опроса детей в возрасте 6 - 12 лет.
</t>
    </r>
    <r>
      <rPr>
        <sz val="12"/>
        <color rgb="FFC00000"/>
        <rFont val="Arial"/>
        <family val="2"/>
        <charset val="204"/>
      </rPr>
      <t>Опрос 13-17 лет</t>
    </r>
    <r>
      <rPr>
        <sz val="12"/>
        <color theme="1"/>
        <rFont val="Arial"/>
        <family val="2"/>
        <charset val="204"/>
      </rPr>
      <t xml:space="preserve"> - лист для ввода данных опроса детей в возрасте 13-17 лет.
</t>
    </r>
    <r>
      <rPr>
        <sz val="12"/>
        <color rgb="FFC00000"/>
        <rFont val="Arial"/>
        <family val="2"/>
        <charset val="204"/>
      </rPr>
      <t>Опрос Родители</t>
    </r>
    <r>
      <rPr>
        <sz val="12"/>
        <color theme="1"/>
        <rFont val="Arial"/>
        <family val="2"/>
        <charset val="204"/>
      </rPr>
      <t xml:space="preserve"> - лист для ввода данных опроса родителей.
</t>
    </r>
    <r>
      <rPr>
        <sz val="12"/>
        <color rgb="FFC00000"/>
        <rFont val="Arial"/>
        <family val="2"/>
        <charset val="204"/>
      </rPr>
      <t>Рез 6-12 лет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детей в возрасте 6-12 лет в абсолютных числах.
</t>
    </r>
    <r>
      <rPr>
        <sz val="12"/>
        <color rgb="FFC00000"/>
        <rFont val="Arial"/>
        <family val="2"/>
        <charset val="204"/>
      </rPr>
      <t>Рез 13-17 лет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детей в возрасте 13-17 лет в абсолютных числах.
</t>
    </r>
    <r>
      <rPr>
        <sz val="12"/>
        <color rgb="FFC00000"/>
        <rFont val="Arial"/>
        <family val="2"/>
        <charset val="204"/>
      </rPr>
      <t>Рез Род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опроса родителей детей в возрасте 0-12 лет в абсолютных числах.
</t>
    </r>
    <r>
      <rPr>
        <sz val="12"/>
        <color rgb="FFC00000"/>
        <rFont val="Arial"/>
        <family val="2"/>
        <charset val="204"/>
      </rPr>
      <t>Результаты опросов</t>
    </r>
    <r>
      <rPr>
        <sz val="12"/>
        <color theme="1"/>
        <rFont val="Arial"/>
        <family val="2"/>
        <charset val="204"/>
      </rPr>
      <t xml:space="preserve"> - лист для расчета данных результатов опросов детей в возрасте 6-12 лет, 13-17 лет и родителей детей в возрасте 0-12 лет в процентах
</t>
    </r>
    <r>
      <rPr>
        <sz val="12"/>
        <color rgb="FFC00000"/>
        <rFont val="Arial"/>
        <family val="2"/>
        <charset val="204"/>
      </rPr>
      <t>Индекс</t>
    </r>
    <r>
      <rPr>
        <sz val="12"/>
        <color theme="1"/>
        <rFont val="Arial"/>
        <family val="2"/>
        <charset val="204"/>
      </rPr>
      <t xml:space="preserve"> - лист для расчета Индекса.
</t>
    </r>
    <r>
      <rPr>
        <sz val="12"/>
        <color rgb="FFC00000"/>
        <rFont val="Arial"/>
        <family val="2"/>
        <charset val="204"/>
      </rPr>
      <t>Диаграмма</t>
    </r>
    <r>
      <rPr>
        <sz val="12"/>
        <color theme="1"/>
        <rFont val="Arial"/>
        <family val="2"/>
        <charset val="204"/>
      </rPr>
      <t xml:space="preserve"> - лист для изображения диаграммы.</t>
    </r>
  </si>
  <si>
    <t>Лист "Диаграмма"</t>
  </si>
  <si>
    <t>12.</t>
  </si>
  <si>
    <t>12.1.</t>
  </si>
  <si>
    <t>Лист "Рез 6-12 лет" генерируется автоматически в соответствии с данными, внесенными в листы, упомянутые в пунктах 2-6 Инструкции.</t>
  </si>
  <si>
    <t>Лист "Рез 13-17 лет" генерируется автоматически в соответствии с данными, внесенными в листы, упомянутые в пунктах 2-6 Инструкции.</t>
  </si>
  <si>
    <t>Лист "Рез Род" генерируется автоматически в соответствии с данными, внесенными в листы, упомянутые в пунктах 2-6 Инструкции.</t>
  </si>
  <si>
    <t>Лист "Результаты опросов" генерируется автоматически в соответствии с данными, внесенными в листы, упомянутые в пунктах 2-6 Инструкции.</t>
  </si>
  <si>
    <t>Лист "Индекс" генерируется автоматически в соответствии с данными, внесенными в листы, упомянутые в пунктах 2-6 Инструкции.</t>
  </si>
  <si>
    <t>Лист "Диаграмма" генерируется автоматически в соответствии с данными, внесенными в листы, упомянутые в пунктах 2-6 Инструкции.</t>
  </si>
  <si>
    <t>Количество девушек в возрасте 15-19 лет в Республике Беларусь</t>
  </si>
  <si>
    <t>Количество детей-сирот и детей в возрасте 0-17 лет в городе, оставшихся без попечения родителей</t>
  </si>
  <si>
    <t>Принимали ли Вы в течение последних 12 месяцев участие в выборах детского самоуправления в школе, городе или выбирали руководство какой-либо детской или молодежной организации?</t>
  </si>
  <si>
    <t>Есть ли недалеко от Вашего дома парк, сквер или набережная, куда Вы можете добраться пешком примерно за 15 минут?</t>
  </si>
  <si>
    <t>Есть ли у Вас возможность проконсультироваться у медицинского работника по вопросам ВИЧ/СПИДа, инфекций, передаваемых половым путем, нежелательной беременности?</t>
  </si>
  <si>
    <t>Сталкивались ли Вы в течение последних 12 месяцев с ситуацией, когда ребенка или кого-либо в его присутствии били, оскорбляли, унижали, несправедливо обвиняли?</t>
  </si>
  <si>
    <t>Доля детей 13-17 лет и родителей, указавших на то, что они получали информацию о том, какие решения в отношении детей принимались в городе, в течение последних 12 месяцев</t>
  </si>
  <si>
    <t>Доля детей 13-17 лет и родителей, указавших на то, что их мнением по вопросам, связанным с детьми, интересовались представители органов власти в течение последних 12 месяцев</t>
  </si>
  <si>
    <t>Доля детей 13-17 лет, принимавших участие в подготовке и проведении общественных мероприятий в течение последних 12 месяцев</t>
  </si>
  <si>
    <t>Доля детей 13-17 лет, принимавших участие в выборах детского самоуправления на уровне школы или города, а также руководства детских и молодежных организаций в течение последних 12 месяцев</t>
  </si>
  <si>
    <t>Доля детей 6-12 лет и родителей, указавших на то, что рядом с домом есть место с оборудованной площадкой, где дети могут играть</t>
  </si>
  <si>
    <t xml:space="preserve">Доля детей 6-17 лет и родителей, указавших на то, что в городе есть площадки или учреждения, где дети могут заниматься спортом </t>
  </si>
  <si>
    <t>Доля детей 6-17 лет и родителей, указавших на то, что в районе возле дома (на расстоянии не более 15 минут ходьбы) есть места, где дети могут находиться в контакте с природой (скверы, парки, набережные)</t>
  </si>
  <si>
    <t>Доля детей 6-17 лет и родителей, указавших на то, что вокруг домов чисто и нет мусора</t>
  </si>
  <si>
    <t>Уровень заболеваемости детей 0-17 лет в результате травм, отравлений и некоторых других последствий воздействия внешних причин</t>
  </si>
  <si>
    <t>Доля детей 6-17 лет, у которых по результатам профилактических медицинских осмотров обнаружены хронические заболевания, или они признаны инвалидами (школьников с 3 и 4 группой здоровья)</t>
  </si>
  <si>
    <t>Доля детей 13-17 лет, которые указали на возможность получения консультации медицинского работника по вопросам ВИЧ/СПИДа, нежелательной беременности и инфекций, передаваемых половым путем</t>
  </si>
  <si>
    <t>Доля детей 13-17 лет, не куривших табачные изделия в течение последнего месяца</t>
  </si>
  <si>
    <t>Доля детей 13-17 лет, никогда не употреблявших наркотические вещества</t>
  </si>
  <si>
    <t>Степень удовлетворенности услугами здравоохранения у детей 13-17 лет и родителей</t>
  </si>
  <si>
    <t>Доля детей с особенностями психофизического развития в возрасте 6-17 лет, обучающихся в учреждениях общего среднего образования</t>
  </si>
  <si>
    <t>Доля родителей, получавших когда-либо консультирование или обучение по вопросам ответственного родительства</t>
  </si>
  <si>
    <t>Степень удовлетворенности детей 13-17 лет и родителей системой организации помощи детям в трудной жизненной ситуации</t>
  </si>
  <si>
    <t>К какой возрастной группе относятся Ваши дети/ребенок?</t>
  </si>
  <si>
    <t>Верно ли, что Ваш город комфортный для проживания детей?</t>
  </si>
  <si>
    <t>Доля детей 6-17 лет, указавших на то, что в квартире/доме есть отдельная детская комната</t>
  </si>
  <si>
    <t>Доля детей 6-17 лет и родителей, указавших на то, что дети не подвергались физическому и/или психическому насилию в течение последних 12 месяцев</t>
  </si>
  <si>
    <t>Доля детей 13-17 лет, не употреблявших алкогольные и слабоалкогольные напитки  в течение последних 6 месяцев</t>
  </si>
  <si>
    <t>Доля детей в возрасте 6-17 лет, которые более недели в период летних каникул провели в школьном или загородном лагере, в туристском походе или отдыхали за пределами Беларуси.</t>
  </si>
  <si>
    <t>Численность детей-сирот и детей, оставшихся без попечения родителей, устроенных в опекунские и приемные семьи или усыновлены</t>
  </si>
  <si>
    <t>Отказ от ответа</t>
  </si>
  <si>
    <t>из них:</t>
  </si>
  <si>
    <t>мальчиков</t>
  </si>
  <si>
    <t>девочек</t>
  </si>
  <si>
    <t>юношей</t>
  </si>
  <si>
    <t>девушек</t>
  </si>
  <si>
    <t>имеющих детей 0-6 лет</t>
  </si>
  <si>
    <t>имеющих детей 7-12 лет</t>
  </si>
  <si>
    <t>8.2.</t>
  </si>
  <si>
    <t>9.2.</t>
  </si>
  <si>
    <t>Лист "Рез 6-12 лет" используется для внесения данных в Интернет сайт белорусских городов, дружественных детям.</t>
  </si>
  <si>
    <t>Лист "Рез 13-17 лет" используется для внесения данных в Интернет сайт белорусских городов, дружественных детям.</t>
  </si>
  <si>
    <t>Лист "Рез Род" используется для внесения данных в Интернет сайт белорусских городов, дружественных детям.</t>
  </si>
  <si>
    <t>10.2.</t>
  </si>
  <si>
    <t>Лист "Результаты опросов" используется для составления доклада "Положение детей в городе".</t>
  </si>
  <si>
    <t>В ячейки столбца "Количество" вносятся данные, указанные в столбце "Описание данных", взятые из раздела статистического справочника, упомянутого в столбце "Источник информации".</t>
  </si>
  <si>
    <t>В строку "Город" вносится название города, который производит расчет Индекса.</t>
  </si>
  <si>
    <t>В строку "Данные за … год" вносится год, на который производится расчет Индекса.</t>
  </si>
  <si>
    <t>Число детей в возрасте 0-17 лет, родители которых лишены родительских прав</t>
  </si>
  <si>
    <t>Число детей в возрасте от 0 до 17 лет, родители которых лишены родительских прав</t>
  </si>
  <si>
    <t>Доля детей 0-17 лет в городе, родители которых лишены родительских прав</t>
  </si>
  <si>
    <t>Статистический справочник «Дети и молодежь Республики Беларусь», раздел 2.11. "Заболеваемость детей по группам болезней"</t>
  </si>
  <si>
    <t>Статистический справочник «Дети и молодежь Республики Беларусь», раздел 2.33. "Смертность по полу и возрастным группам"</t>
  </si>
  <si>
    <t>Статистический справочник «Дети и молодежь Республики Беларусь», раздел 2.25. "Аборты по возрастным группам"</t>
  </si>
  <si>
    <t>Статистический справочник «Дети и молодежь Республики Беларусь», раздел 3.4. "Численность детей, родители которых лишены родительских прав"</t>
  </si>
  <si>
    <t>Статистический справочник «Правонарушения в Республике Беларусь», раздел 7.5. "Численность несовершеннолетних, состоящих на учете в органах внутренних дел"</t>
  </si>
  <si>
    <t>Есть ли недалеко от твоего дома спортивная площадка, бассейн или другое место, где ты можешь заниматься спортом?</t>
  </si>
  <si>
    <t>Есть ли недалеко от твоего дома парк, или сквер или набережная, куда ты с родителями можешь ходить пешком?</t>
  </si>
  <si>
    <t>Есть ли недалеко от твоего дома парк, сквер или набережная, куда ты с родителями можешь ходить пешком?</t>
  </si>
  <si>
    <t>Видел ли ты, чтобы кого-нибудь из детей при тебе били, обзывали, несправедливо обвиняли?</t>
  </si>
  <si>
    <t>Можешь ли ты мне рассказать о своих правах как ребенка?</t>
  </si>
  <si>
    <t>Посещал ли ты с родителями, сестрой, братом, бабушкой или дедушкой или родственниками за последний год  какое-либо культурное мероприятие (кино, спектакль, цирк, концерт, выставку?</t>
  </si>
  <si>
    <t>Если у тебя случится какая-то беда и тебе понадобится помощь, сможешь ли обсудить эту ситуацию с учителем или позвонить?</t>
  </si>
  <si>
    <t>Степень удовлетворенности детей 13-17 лет и родителей состоянием жилой среды</t>
  </si>
  <si>
    <t>Степень удовлетворенности детей 13-17 лет и родителей качеством образования в городе</t>
  </si>
  <si>
    <t>Степень удовлетворенности детей 13-17 лет и родителей системой организации досуга детей и молодежи в городе</t>
  </si>
  <si>
    <t>Доля детей 13-17 лет и родителей, считающих что детям жить в городе безопасно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</si>
</sst>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%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C00000"/>
      <name val="Arial"/>
      <family val="2"/>
      <charset val="204"/>
    </font>
    <font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1" fillId="5" borderId="8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wrapText="1"/>
    </xf>
    <xf numFmtId="0" fontId="7" fillId="4" borderId="24" xfId="0" applyFont="1" applyFill="1" applyBorder="1" applyAlignment="1">
      <alignment wrapText="1"/>
    </xf>
    <xf numFmtId="0" fontId="0" fillId="4" borderId="21" xfId="0" applyFill="1" applyBorder="1" applyProtection="1">
      <protection hidden="1"/>
    </xf>
    <xf numFmtId="0" fontId="0" fillId="4" borderId="22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27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24" xfId="0" applyFill="1" applyBorder="1" applyProtection="1">
      <protection hidden="1"/>
    </xf>
    <xf numFmtId="0" fontId="0" fillId="4" borderId="25" xfId="0" applyFill="1" applyBorder="1" applyProtection="1">
      <protection hidden="1"/>
    </xf>
    <xf numFmtId="0" fontId="4" fillId="0" borderId="0" xfId="0" applyFont="1"/>
    <xf numFmtId="0" fontId="7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vertical="center" wrapText="1"/>
    </xf>
    <xf numFmtId="0" fontId="8" fillId="4" borderId="25" xfId="0" applyFont="1" applyFill="1" applyBorder="1" applyAlignment="1">
      <alignment vertical="center" wrapText="1"/>
    </xf>
    <xf numFmtId="0" fontId="0" fillId="0" borderId="0" xfId="0" applyProtection="1">
      <protection hidden="1"/>
    </xf>
    <xf numFmtId="0" fontId="0" fillId="4" borderId="3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3" fillId="4" borderId="21" xfId="0" applyFont="1" applyFill="1" applyBorder="1" applyProtection="1">
      <protection hidden="1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164" fontId="2" fillId="6" borderId="4" xfId="0" applyNumberFormat="1" applyFont="1" applyFill="1" applyBorder="1" applyProtection="1">
      <protection hidden="1"/>
    </xf>
    <xf numFmtId="164" fontId="4" fillId="3" borderId="1" xfId="0" applyNumberFormat="1" applyFont="1" applyFill="1" applyBorder="1" applyProtection="1">
      <protection hidden="1"/>
    </xf>
    <xf numFmtId="0" fontId="4" fillId="3" borderId="1" xfId="0" applyFont="1" applyFill="1" applyBorder="1" applyProtection="1">
      <protection hidden="1"/>
    </xf>
    <xf numFmtId="165" fontId="2" fillId="2" borderId="4" xfId="0" applyNumberFormat="1" applyFont="1" applyFill="1" applyBorder="1" applyProtection="1">
      <protection hidden="1"/>
    </xf>
    <xf numFmtId="164" fontId="2" fillId="2" borderId="4" xfId="0" applyNumberFormat="1" applyFont="1" applyFill="1" applyBorder="1" applyProtection="1">
      <protection hidden="1"/>
    </xf>
    <xf numFmtId="164" fontId="4" fillId="3" borderId="21" xfId="0" applyNumberFormat="1" applyFont="1" applyFill="1" applyBorder="1" applyProtection="1">
      <protection hidden="1"/>
    </xf>
    <xf numFmtId="0" fontId="4" fillId="3" borderId="21" xfId="0" applyFont="1" applyFill="1" applyBorder="1" applyProtection="1">
      <protection hidden="1"/>
    </xf>
    <xf numFmtId="164" fontId="4" fillId="3" borderId="24" xfId="0" applyNumberFormat="1" applyFont="1" applyFill="1" applyBorder="1" applyProtection="1">
      <protection hidden="1"/>
    </xf>
    <xf numFmtId="0" fontId="4" fillId="3" borderId="24" xfId="0" applyFont="1" applyFill="1" applyBorder="1" applyProtection="1">
      <protection hidden="1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vertical="center" wrapText="1" shrinkToFit="1"/>
    </xf>
    <xf numFmtId="0" fontId="0" fillId="4" borderId="5" xfId="0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165" fontId="15" fillId="8" borderId="4" xfId="0" applyNumberFormat="1" applyFont="1" applyFill="1" applyBorder="1" applyProtection="1">
      <protection hidden="1"/>
    </xf>
    <xf numFmtId="164" fontId="15" fillId="8" borderId="4" xfId="0" applyNumberFormat="1" applyFont="1" applyFill="1" applyBorder="1" applyProtection="1">
      <protection hidden="1"/>
    </xf>
    <xf numFmtId="0" fontId="0" fillId="4" borderId="5" xfId="0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 shrinkToFit="1"/>
    </xf>
    <xf numFmtId="164" fontId="4" fillId="3" borderId="18" xfId="0" applyNumberFormat="1" applyFont="1" applyFill="1" applyBorder="1" applyProtection="1">
      <protection hidden="1"/>
    </xf>
    <xf numFmtId="0" fontId="4" fillId="3" borderId="18" xfId="0" applyFont="1" applyFill="1" applyBorder="1" applyProtection="1">
      <protection hidden="1"/>
    </xf>
    <xf numFmtId="0" fontId="17" fillId="0" borderId="0" xfId="0" applyFont="1"/>
    <xf numFmtId="0" fontId="18" fillId="0" borderId="0" xfId="0" applyFont="1"/>
    <xf numFmtId="0" fontId="18" fillId="0" borderId="1" xfId="0" applyFont="1" applyBorder="1"/>
    <xf numFmtId="0" fontId="18" fillId="0" borderId="1" xfId="0" applyFont="1" applyBorder="1" applyAlignment="1">
      <alignment horizontal="justify" wrapText="1"/>
    </xf>
    <xf numFmtId="0" fontId="18" fillId="9" borderId="1" xfId="0" applyFont="1" applyFill="1" applyBorder="1"/>
    <xf numFmtId="0" fontId="0" fillId="0" borderId="1" xfId="0" applyBorder="1"/>
    <xf numFmtId="0" fontId="0" fillId="9" borderId="1" xfId="0" applyFill="1" applyBorder="1"/>
    <xf numFmtId="0" fontId="17" fillId="0" borderId="21" xfId="0" applyFont="1" applyBorder="1"/>
    <xf numFmtId="0" fontId="18" fillId="0" borderId="24" xfId="0" applyFont="1" applyBorder="1"/>
    <xf numFmtId="0" fontId="18" fillId="0" borderId="24" xfId="0" applyFont="1" applyBorder="1" applyAlignment="1">
      <alignment horizontal="justify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/>
    <xf numFmtId="0" fontId="18" fillId="0" borderId="23" xfId="0" applyFont="1" applyBorder="1"/>
    <xf numFmtId="0" fontId="18" fillId="9" borderId="24" xfId="0" applyFont="1" applyFill="1" applyBorder="1"/>
    <xf numFmtId="0" fontId="18" fillId="3" borderId="26" xfId="0" applyFont="1" applyFill="1" applyBorder="1"/>
    <xf numFmtId="0" fontId="18" fillId="3" borderId="23" xfId="0" applyFont="1" applyFill="1" applyBorder="1"/>
    <xf numFmtId="0" fontId="0" fillId="9" borderId="24" xfId="0" applyFill="1" applyBorder="1"/>
    <xf numFmtId="0" fontId="0" fillId="0" borderId="24" xfId="0" applyBorder="1"/>
    <xf numFmtId="0" fontId="18" fillId="0" borderId="29" xfId="0" applyFont="1" applyBorder="1"/>
    <xf numFmtId="0" fontId="18" fillId="0" borderId="18" xfId="0" applyFont="1" applyBorder="1" applyAlignment="1">
      <alignment horizontal="justify" wrapText="1"/>
    </xf>
    <xf numFmtId="0" fontId="18" fillId="0" borderId="18" xfId="0" applyFont="1" applyBorder="1"/>
    <xf numFmtId="0" fontId="18" fillId="9" borderId="18" xfId="0" applyFont="1" applyFill="1" applyBorder="1"/>
    <xf numFmtId="0" fontId="18" fillId="3" borderId="29" xfId="0" applyFont="1" applyFill="1" applyBorder="1"/>
    <xf numFmtId="0" fontId="0" fillId="0" borderId="18" xfId="0" applyBorder="1"/>
    <xf numFmtId="0" fontId="0" fillId="9" borderId="18" xfId="0" applyFill="1" applyBorder="1"/>
    <xf numFmtId="0" fontId="18" fillId="0" borderId="19" xfId="0" applyFont="1" applyBorder="1" applyAlignment="1"/>
    <xf numFmtId="0" fontId="18" fillId="0" borderId="33" xfId="0" applyFont="1" applyBorder="1" applyAlignment="1"/>
    <xf numFmtId="166" fontId="18" fillId="0" borderId="0" xfId="0" applyNumberFormat="1" applyFont="1"/>
    <xf numFmtId="0" fontId="19" fillId="4" borderId="21" xfId="0" applyFont="1" applyFill="1" applyBorder="1" applyProtection="1">
      <protection hidden="1"/>
    </xf>
    <xf numFmtId="0" fontId="18" fillId="0" borderId="44" xfId="0" applyFont="1" applyBorder="1"/>
    <xf numFmtId="0" fontId="0" fillId="0" borderId="45" xfId="0" applyFill="1" applyBorder="1"/>
    <xf numFmtId="0" fontId="18" fillId="0" borderId="20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47" xfId="0" applyFont="1" applyBorder="1" applyAlignment="1"/>
    <xf numFmtId="0" fontId="18" fillId="0" borderId="23" xfId="0" applyFont="1" applyBorder="1" applyAlignment="1">
      <alignment horizontal="center"/>
    </xf>
    <xf numFmtId="0" fontId="0" fillId="0" borderId="1" xfId="0" applyFill="1" applyBorder="1"/>
    <xf numFmtId="0" fontId="18" fillId="0" borderId="48" xfId="0" applyFont="1" applyBorder="1" applyAlignment="1"/>
    <xf numFmtId="0" fontId="18" fillId="0" borderId="21" xfId="0" applyFont="1" applyBorder="1" applyAlignment="1">
      <alignment horizontal="justify" wrapText="1"/>
    </xf>
    <xf numFmtId="0" fontId="0" fillId="9" borderId="21" xfId="0" applyFill="1" applyBorder="1"/>
    <xf numFmtId="0" fontId="18" fillId="0" borderId="50" xfId="0" applyFont="1" applyBorder="1" applyAlignment="1"/>
    <xf numFmtId="0" fontId="18" fillId="0" borderId="51" xfId="0" applyFont="1" applyBorder="1" applyAlignment="1"/>
    <xf numFmtId="0" fontId="0" fillId="0" borderId="21" xfId="0" applyFill="1" applyBorder="1"/>
    <xf numFmtId="0" fontId="18" fillId="0" borderId="20" xfId="0" applyFont="1" applyBorder="1"/>
    <xf numFmtId="0" fontId="18" fillId="0" borderId="21" xfId="0" applyFont="1" applyBorder="1"/>
    <xf numFmtId="0" fontId="18" fillId="9" borderId="21" xfId="0" applyFont="1" applyFill="1" applyBorder="1"/>
    <xf numFmtId="1" fontId="0" fillId="0" borderId="0" xfId="0" applyNumberFormat="1" applyFont="1"/>
    <xf numFmtId="0" fontId="17" fillId="0" borderId="22" xfId="0" applyFont="1" applyBorder="1"/>
    <xf numFmtId="0" fontId="18" fillId="0" borderId="25" xfId="0" applyFont="1" applyBorder="1" applyAlignment="1">
      <alignment horizontal="justify" wrapText="1"/>
    </xf>
    <xf numFmtId="0" fontId="18" fillId="3" borderId="20" xfId="0" applyFont="1" applyFill="1" applyBorder="1"/>
    <xf numFmtId="0" fontId="10" fillId="0" borderId="0" xfId="0" applyFont="1" applyAlignment="1">
      <alignment horizontal="left" vertical="top" wrapText="1"/>
    </xf>
    <xf numFmtId="0" fontId="18" fillId="0" borderId="19" xfId="0" applyFont="1" applyBorder="1"/>
    <xf numFmtId="0" fontId="8" fillId="4" borderId="24" xfId="0" applyFont="1" applyFill="1" applyBorder="1" applyAlignment="1">
      <alignment wrapText="1"/>
    </xf>
    <xf numFmtId="0" fontId="3" fillId="4" borderId="1" xfId="0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3" fillId="4" borderId="24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3" fillId="4" borderId="3" xfId="0" applyFont="1" applyFill="1" applyBorder="1" applyProtection="1">
      <protection hidden="1"/>
    </xf>
    <xf numFmtId="0" fontId="20" fillId="0" borderId="45" xfId="0" applyFont="1" applyBorder="1" applyAlignment="1">
      <alignment horizontal="justify" wrapText="1"/>
    </xf>
    <xf numFmtId="164" fontId="21" fillId="3" borderId="21" xfId="0" applyNumberFormat="1" applyFont="1" applyFill="1" applyBorder="1" applyProtection="1">
      <protection hidden="1"/>
    </xf>
    <xf numFmtId="0" fontId="21" fillId="3" borderId="21" xfId="0" applyFont="1" applyFill="1" applyBorder="1" applyProtection="1">
      <protection hidden="1"/>
    </xf>
    <xf numFmtId="164" fontId="21" fillId="3" borderId="8" xfId="0" applyNumberFormat="1" applyFont="1" applyFill="1" applyBorder="1" applyProtection="1">
      <protection hidden="1"/>
    </xf>
    <xf numFmtId="0" fontId="21" fillId="3" borderId="1" xfId="0" applyFont="1" applyFill="1" applyBorder="1" applyProtection="1">
      <protection hidden="1"/>
    </xf>
    <xf numFmtId="0" fontId="21" fillId="3" borderId="8" xfId="0" applyFont="1" applyFill="1" applyBorder="1" applyProtection="1">
      <protection hidden="1"/>
    </xf>
    <xf numFmtId="164" fontId="21" fillId="3" borderId="24" xfId="0" applyNumberFormat="1" applyFont="1" applyFill="1" applyBorder="1" applyProtection="1">
      <protection hidden="1"/>
    </xf>
    <xf numFmtId="0" fontId="21" fillId="3" borderId="24" xfId="0" applyFont="1" applyFill="1" applyBorder="1" applyProtection="1">
      <protection hidden="1"/>
    </xf>
    <xf numFmtId="164" fontId="22" fillId="2" borderId="4" xfId="0" applyNumberFormat="1" applyFont="1" applyFill="1" applyBorder="1" applyProtection="1">
      <protection hidden="1"/>
    </xf>
    <xf numFmtId="164" fontId="22" fillId="2" borderId="39" xfId="0" applyNumberFormat="1" applyFont="1" applyFill="1" applyBorder="1" applyProtection="1">
      <protection hidden="1"/>
    </xf>
    <xf numFmtId="164" fontId="22" fillId="2" borderId="36" xfId="0" applyNumberFormat="1" applyFont="1" applyFill="1" applyBorder="1" applyProtection="1">
      <protection hidden="1"/>
    </xf>
    <xf numFmtId="3" fontId="5" fillId="0" borderId="7" xfId="0" applyNumberFormat="1" applyFont="1" applyBorder="1" applyProtection="1">
      <protection locked="0"/>
    </xf>
    <xf numFmtId="0" fontId="5" fillId="0" borderId="7" xfId="0" applyFont="1" applyBorder="1" applyAlignment="1" applyProtection="1">
      <alignment wrapText="1" shrinkToFit="1"/>
      <protection locked="0"/>
    </xf>
    <xf numFmtId="0" fontId="5" fillId="0" borderId="7" xfId="0" applyFont="1" applyBorder="1" applyProtection="1">
      <protection locked="0"/>
    </xf>
    <xf numFmtId="3" fontId="5" fillId="0" borderId="7" xfId="0" applyNumberFormat="1" applyFont="1" applyFill="1" applyBorder="1" applyProtection="1">
      <protection locked="0"/>
    </xf>
    <xf numFmtId="0" fontId="5" fillId="0" borderId="1" xfId="0" applyFont="1" applyBorder="1"/>
    <xf numFmtId="0" fontId="5" fillId="9" borderId="1" xfId="0" applyFont="1" applyFill="1" applyBorder="1"/>
    <xf numFmtId="0" fontId="5" fillId="0" borderId="27" xfId="0" applyFont="1" applyBorder="1"/>
    <xf numFmtId="0" fontId="5" fillId="9" borderId="24" xfId="0" applyFont="1" applyFill="1" applyBorder="1"/>
    <xf numFmtId="0" fontId="5" fillId="0" borderId="24" xfId="0" applyFont="1" applyBorder="1"/>
    <xf numFmtId="0" fontId="5" fillId="0" borderId="25" xfId="0" applyFont="1" applyBorder="1"/>
    <xf numFmtId="0" fontId="5" fillId="0" borderId="21" xfId="0" applyFont="1" applyBorder="1"/>
    <xf numFmtId="0" fontId="5" fillId="9" borderId="21" xfId="0" applyFont="1" applyFill="1" applyBorder="1"/>
    <xf numFmtId="0" fontId="5" fillId="0" borderId="22" xfId="0" applyFont="1" applyBorder="1"/>
    <xf numFmtId="0" fontId="5" fillId="0" borderId="45" xfId="0" applyFont="1" applyFill="1" applyBorder="1"/>
    <xf numFmtId="0" fontId="5" fillId="9" borderId="18" xfId="0" applyFont="1" applyFill="1" applyBorder="1"/>
    <xf numFmtId="0" fontId="5" fillId="0" borderId="46" xfId="0" applyFont="1" applyBorder="1"/>
    <xf numFmtId="0" fontId="5" fillId="0" borderId="21" xfId="0" applyFont="1" applyFill="1" applyBorder="1"/>
    <xf numFmtId="0" fontId="5" fillId="0" borderId="1" xfId="0" applyFont="1" applyFill="1" applyBorder="1"/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3" fontId="5" fillId="3" borderId="7" xfId="0" applyNumberFormat="1" applyFont="1" applyFill="1" applyBorder="1" applyProtection="1">
      <protection locked="0"/>
    </xf>
    <xf numFmtId="0" fontId="5" fillId="0" borderId="18" xfId="0" applyFont="1" applyBorder="1"/>
    <xf numFmtId="0" fontId="5" fillId="0" borderId="40" xfId="0" applyFont="1" applyBorder="1"/>
    <xf numFmtId="166" fontId="5" fillId="0" borderId="18" xfId="0" applyNumberFormat="1" applyFont="1" applyBorder="1"/>
    <xf numFmtId="166" fontId="5" fillId="9" borderId="18" xfId="0" applyNumberFormat="1" applyFont="1" applyFill="1" applyBorder="1"/>
    <xf numFmtId="166" fontId="5" fillId="9" borderId="40" xfId="0" applyNumberFormat="1" applyFont="1" applyFill="1" applyBorder="1"/>
    <xf numFmtId="166" fontId="5" fillId="0" borderId="1" xfId="0" applyNumberFormat="1" applyFont="1" applyBorder="1"/>
    <xf numFmtId="166" fontId="5" fillId="9" borderId="1" xfId="0" applyNumberFormat="1" applyFont="1" applyFill="1" applyBorder="1"/>
    <xf numFmtId="166" fontId="5" fillId="9" borderId="27" xfId="0" applyNumberFormat="1" applyFont="1" applyFill="1" applyBorder="1"/>
    <xf numFmtId="166" fontId="5" fillId="9" borderId="24" xfId="0" applyNumberFormat="1" applyFont="1" applyFill="1" applyBorder="1"/>
    <xf numFmtId="166" fontId="5" fillId="0" borderId="24" xfId="0" applyNumberFormat="1" applyFont="1" applyBorder="1"/>
    <xf numFmtId="166" fontId="5" fillId="0" borderId="25" xfId="0" applyNumberFormat="1" applyFont="1" applyBorder="1"/>
    <xf numFmtId="166" fontId="5" fillId="0" borderId="40" xfId="0" applyNumberFormat="1" applyFont="1" applyBorder="1"/>
    <xf numFmtId="0" fontId="5" fillId="0" borderId="45" xfId="0" applyFont="1" applyBorder="1"/>
    <xf numFmtId="166" fontId="5" fillId="9" borderId="45" xfId="0" applyNumberFormat="1" applyFont="1" applyFill="1" applyBorder="1"/>
    <xf numFmtId="166" fontId="5" fillId="0" borderId="21" xfId="0" applyNumberFormat="1" applyFont="1" applyBorder="1"/>
    <xf numFmtId="0" fontId="5" fillId="9" borderId="22" xfId="0" applyFont="1" applyFill="1" applyBorder="1"/>
    <xf numFmtId="0" fontId="5" fillId="9" borderId="27" xfId="0" applyFont="1" applyFill="1" applyBorder="1"/>
    <xf numFmtId="166" fontId="5" fillId="9" borderId="21" xfId="0" applyNumberFormat="1" applyFont="1" applyFill="1" applyBorder="1"/>
    <xf numFmtId="166" fontId="5" fillId="9" borderId="22" xfId="0" applyNumberFormat="1" applyFont="1" applyFill="1" applyBorder="1"/>
    <xf numFmtId="0" fontId="2" fillId="0" borderId="0" xfId="0" applyFont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8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5" fillId="3" borderId="22" xfId="0" applyNumberFormat="1" applyFont="1" applyFill="1" applyBorder="1" applyProtection="1">
      <protection hidden="1"/>
    </xf>
    <xf numFmtId="165" fontId="5" fillId="3" borderId="27" xfId="0" applyNumberFormat="1" applyFont="1" applyFill="1" applyBorder="1" applyProtection="1">
      <protection hidden="1"/>
    </xf>
    <xf numFmtId="165" fontId="5" fillId="3" borderId="25" xfId="0" applyNumberFormat="1" applyFont="1" applyFill="1" applyBorder="1" applyProtection="1">
      <protection hidden="1"/>
    </xf>
    <xf numFmtId="164" fontId="5" fillId="3" borderId="22" xfId="0" applyNumberFormat="1" applyFont="1" applyFill="1" applyBorder="1" applyProtection="1">
      <protection hidden="1"/>
    </xf>
    <xf numFmtId="164" fontId="5" fillId="3" borderId="27" xfId="0" applyNumberFormat="1" applyFont="1" applyFill="1" applyBorder="1" applyProtection="1">
      <protection hidden="1"/>
    </xf>
    <xf numFmtId="164" fontId="5" fillId="3" borderId="25" xfId="0" applyNumberFormat="1" applyFont="1" applyFill="1" applyBorder="1" applyProtection="1">
      <protection hidden="1"/>
    </xf>
    <xf numFmtId="164" fontId="5" fillId="3" borderId="40" xfId="0" applyNumberFormat="1" applyFont="1" applyFill="1" applyBorder="1" applyProtection="1">
      <protection hidden="1"/>
    </xf>
    <xf numFmtId="164" fontId="23" fillId="3" borderId="43" xfId="0" applyNumberFormat="1" applyFont="1" applyFill="1" applyBorder="1" applyProtection="1">
      <protection hidden="1"/>
    </xf>
    <xf numFmtId="164" fontId="23" fillId="3" borderId="22" xfId="0" applyNumberFormat="1" applyFont="1" applyFill="1" applyBorder="1" applyProtection="1">
      <protection hidden="1"/>
    </xf>
    <xf numFmtId="164" fontId="23" fillId="3" borderId="25" xfId="0" applyNumberFormat="1" applyFont="1" applyFill="1" applyBorder="1" applyProtection="1">
      <protection hidden="1"/>
    </xf>
    <xf numFmtId="164" fontId="23" fillId="3" borderId="27" xfId="0" applyNumberFormat="1" applyFont="1" applyFill="1" applyBorder="1" applyProtection="1">
      <protection hidden="1"/>
    </xf>
    <xf numFmtId="0" fontId="17" fillId="0" borderId="53" xfId="0" applyFont="1" applyBorder="1" applyAlignment="1">
      <alignment horizontal="center"/>
    </xf>
    <xf numFmtId="0" fontId="18" fillId="0" borderId="55" xfId="0" applyFont="1" applyBorder="1" applyAlignment="1">
      <alignment horizontal="justify" wrapText="1"/>
    </xf>
    <xf numFmtId="0" fontId="5" fillId="9" borderId="5" xfId="0" applyFont="1" applyFill="1" applyBorder="1"/>
    <xf numFmtId="0" fontId="5" fillId="0" borderId="5" xfId="0" applyFont="1" applyBorder="1"/>
    <xf numFmtId="0" fontId="5" fillId="0" borderId="55" xfId="0" applyFont="1" applyBorder="1"/>
    <xf numFmtId="0" fontId="5" fillId="9" borderId="53" xfId="0" applyFont="1" applyFill="1" applyBorder="1"/>
    <xf numFmtId="0" fontId="5" fillId="9" borderId="10" xfId="0" applyFont="1" applyFill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8" xfId="0" applyFont="1" applyBorder="1" applyProtection="1">
      <protection locked="0"/>
    </xf>
    <xf numFmtId="166" fontId="6" fillId="0" borderId="7" xfId="0" applyNumberFormat="1" applyFont="1" applyBorder="1" applyAlignment="1">
      <alignment horizontal="center"/>
    </xf>
    <xf numFmtId="0" fontId="5" fillId="9" borderId="12" xfId="0" applyFont="1" applyFill="1" applyBorder="1"/>
    <xf numFmtId="0" fontId="3" fillId="0" borderId="0" xfId="0" applyFont="1"/>
    <xf numFmtId="0" fontId="3" fillId="0" borderId="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0" fillId="4" borderId="20" xfId="0" applyFill="1" applyBorder="1" applyProtection="1">
      <protection hidden="1"/>
    </xf>
    <xf numFmtId="0" fontId="0" fillId="4" borderId="26" xfId="0" applyFill="1" applyBorder="1" applyProtection="1">
      <protection hidden="1"/>
    </xf>
    <xf numFmtId="0" fontId="0" fillId="4" borderId="26" xfId="0" applyFill="1" applyBorder="1" applyAlignment="1" applyProtection="1">
      <alignment wrapText="1"/>
      <protection hidden="1"/>
    </xf>
    <xf numFmtId="0" fontId="0" fillId="4" borderId="28" xfId="0" applyFill="1" applyBorder="1" applyProtection="1">
      <protection hidden="1"/>
    </xf>
    <xf numFmtId="0" fontId="0" fillId="4" borderId="23" xfId="0" applyFill="1" applyBorder="1" applyProtection="1">
      <protection hidden="1"/>
    </xf>
    <xf numFmtId="0" fontId="0" fillId="4" borderId="29" xfId="0" applyFill="1" applyBorder="1" applyProtection="1">
      <protection hidden="1"/>
    </xf>
    <xf numFmtId="0" fontId="3" fillId="0" borderId="0" xfId="0" applyFont="1" applyProtection="1">
      <protection locked="0"/>
    </xf>
    <xf numFmtId="0" fontId="0" fillId="4" borderId="23" xfId="0" applyFill="1" applyBorder="1" applyAlignment="1" applyProtection="1">
      <alignment wrapText="1"/>
      <protection hidden="1"/>
    </xf>
    <xf numFmtId="0" fontId="0" fillId="4" borderId="2" xfId="0" applyFill="1" applyBorder="1" applyProtection="1">
      <protection hidden="1"/>
    </xf>
    <xf numFmtId="0" fontId="0" fillId="4" borderId="20" xfId="0" applyFont="1" applyFill="1" applyBorder="1" applyProtection="1">
      <protection hidden="1"/>
    </xf>
    <xf numFmtId="0" fontId="0" fillId="4" borderId="21" xfId="0" applyFont="1" applyFill="1" applyBorder="1" applyProtection="1">
      <protection hidden="1"/>
    </xf>
    <xf numFmtId="0" fontId="0" fillId="4" borderId="22" xfId="0" applyFont="1" applyFill="1" applyBorder="1" applyProtection="1">
      <protection hidden="1"/>
    </xf>
    <xf numFmtId="0" fontId="0" fillId="0" borderId="0" xfId="0" applyFont="1" applyProtection="1">
      <protection hidden="1"/>
    </xf>
    <xf numFmtId="0" fontId="0" fillId="4" borderId="59" xfId="0" applyFont="1" applyFill="1" applyBorder="1" applyProtection="1">
      <protection hidden="1"/>
    </xf>
    <xf numFmtId="0" fontId="0" fillId="4" borderId="9" xfId="0" applyFont="1" applyFill="1" applyBorder="1" applyAlignment="1" applyProtection="1">
      <protection hidden="1"/>
    </xf>
    <xf numFmtId="0" fontId="0" fillId="4" borderId="58" xfId="0" applyFont="1" applyFill="1" applyBorder="1" applyAlignment="1" applyProtection="1">
      <alignment horizontal="center"/>
      <protection hidden="1"/>
    </xf>
    <xf numFmtId="0" fontId="0" fillId="4" borderId="14" xfId="0" applyFont="1" applyFill="1" applyBorder="1" applyAlignment="1" applyProtection="1">
      <protection hidden="1"/>
    </xf>
    <xf numFmtId="0" fontId="0" fillId="4" borderId="6" xfId="0" applyFont="1" applyFill="1" applyBorder="1" applyProtection="1">
      <protection hidden="1"/>
    </xf>
    <xf numFmtId="0" fontId="0" fillId="4" borderId="1" xfId="0" applyFont="1" applyFill="1" applyBorder="1" applyProtection="1">
      <protection hidden="1"/>
    </xf>
    <xf numFmtId="0" fontId="0" fillId="4" borderId="27" xfId="0" applyFont="1" applyFill="1" applyBorder="1" applyProtection="1">
      <protection hidden="1"/>
    </xf>
    <xf numFmtId="0" fontId="0" fillId="4" borderId="5" xfId="0" applyFont="1" applyFill="1" applyBorder="1" applyAlignment="1" applyProtection="1">
      <protection hidden="1"/>
    </xf>
    <xf numFmtId="0" fontId="0" fillId="4" borderId="17" xfId="0" applyFont="1" applyFill="1" applyBorder="1" applyAlignment="1" applyProtection="1">
      <alignment horizontal="center"/>
      <protection hidden="1"/>
    </xf>
    <xf numFmtId="0" fontId="0" fillId="4" borderId="6" xfId="0" applyFont="1" applyFill="1" applyBorder="1" applyAlignment="1" applyProtection="1">
      <protection hidden="1"/>
    </xf>
    <xf numFmtId="0" fontId="0" fillId="4" borderId="26" xfId="0" applyFont="1" applyFill="1" applyBorder="1" applyProtection="1">
      <protection hidden="1"/>
    </xf>
    <xf numFmtId="0" fontId="0" fillId="4" borderId="57" xfId="0" applyFont="1" applyFill="1" applyBorder="1" applyAlignment="1" applyProtection="1">
      <alignment wrapText="1"/>
      <protection hidden="1"/>
    </xf>
    <xf numFmtId="0" fontId="0" fillId="4" borderId="31" xfId="0" applyFont="1" applyFill="1" applyBorder="1" applyProtection="1">
      <protection hidden="1"/>
    </xf>
    <xf numFmtId="0" fontId="0" fillId="4" borderId="24" xfId="0" applyFont="1" applyFill="1" applyBorder="1" applyProtection="1">
      <protection hidden="1"/>
    </xf>
    <xf numFmtId="0" fontId="0" fillId="4" borderId="25" xfId="0" applyFont="1" applyFill="1" applyBorder="1" applyProtection="1">
      <protection hidden="1"/>
    </xf>
    <xf numFmtId="0" fontId="0" fillId="4" borderId="19" xfId="0" applyFont="1" applyFill="1" applyBorder="1" applyProtection="1">
      <protection hidden="1"/>
    </xf>
    <xf numFmtId="0" fontId="0" fillId="4" borderId="5" xfId="0" applyFont="1" applyFill="1" applyBorder="1" applyProtection="1">
      <protection hidden="1"/>
    </xf>
    <xf numFmtId="0" fontId="0" fillId="4" borderId="17" xfId="0" applyFont="1" applyFill="1" applyBorder="1" applyProtection="1">
      <protection hidden="1"/>
    </xf>
    <xf numFmtId="0" fontId="0" fillId="4" borderId="32" xfId="0" applyFont="1" applyFill="1" applyBorder="1" applyProtection="1">
      <protection hidden="1"/>
    </xf>
    <xf numFmtId="0" fontId="0" fillId="4" borderId="3" xfId="0" applyFont="1" applyFill="1" applyBorder="1" applyProtection="1">
      <protection hidden="1"/>
    </xf>
    <xf numFmtId="0" fontId="0" fillId="4" borderId="4" xfId="0" applyFont="1" applyFill="1" applyBorder="1" applyProtection="1">
      <protection hidden="1"/>
    </xf>
    <xf numFmtId="0" fontId="0" fillId="4" borderId="29" xfId="0" applyFont="1" applyFill="1" applyBorder="1" applyProtection="1">
      <protection hidden="1"/>
    </xf>
    <xf numFmtId="166" fontId="0" fillId="0" borderId="10" xfId="0" applyNumberFormat="1" applyFont="1" applyBorder="1" applyAlignment="1" applyProtection="1">
      <protection hidden="1"/>
    </xf>
    <xf numFmtId="166" fontId="0" fillId="0" borderId="0" xfId="0" applyNumberFormat="1" applyFont="1" applyAlignment="1" applyProtection="1">
      <protection hidden="1"/>
    </xf>
    <xf numFmtId="166" fontId="18" fillId="0" borderId="0" xfId="0" applyNumberFormat="1" applyFont="1" applyAlignme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6" borderId="33" xfId="0" applyFont="1" applyFill="1" applyBorder="1" applyAlignment="1" applyProtection="1"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20" xfId="0" applyFont="1" applyFill="1" applyBorder="1" applyProtection="1">
      <protection hidden="1"/>
    </xf>
    <xf numFmtId="0" fontId="21" fillId="3" borderId="21" xfId="0" applyFont="1" applyFill="1" applyBorder="1" applyAlignment="1" applyProtection="1">
      <alignment wrapText="1"/>
      <protection hidden="1"/>
    </xf>
    <xf numFmtId="0" fontId="4" fillId="3" borderId="21" xfId="0" applyFont="1" applyFill="1" applyBorder="1" applyAlignment="1" applyProtection="1">
      <alignment wrapText="1"/>
      <protection hidden="1"/>
    </xf>
    <xf numFmtId="0" fontId="4" fillId="3" borderId="26" xfId="0" applyFont="1" applyFill="1" applyBorder="1" applyProtection="1">
      <protection hidden="1"/>
    </xf>
    <xf numFmtId="0" fontId="21" fillId="3" borderId="1" xfId="0" applyFont="1" applyFill="1" applyBorder="1" applyAlignment="1" applyProtection="1">
      <alignment wrapText="1"/>
      <protection hidden="1"/>
    </xf>
    <xf numFmtId="0" fontId="4" fillId="3" borderId="1" xfId="0" applyFont="1" applyFill="1" applyBorder="1" applyAlignment="1" applyProtection="1">
      <alignment wrapText="1"/>
      <protection hidden="1"/>
    </xf>
    <xf numFmtId="0" fontId="4" fillId="3" borderId="23" xfId="0" applyFont="1" applyFill="1" applyBorder="1" applyProtection="1">
      <protection hidden="1"/>
    </xf>
    <xf numFmtId="0" fontId="21" fillId="0" borderId="0" xfId="0" applyFont="1" applyAlignment="1" applyProtection="1">
      <alignment wrapText="1"/>
      <protection hidden="1"/>
    </xf>
    <xf numFmtId="0" fontId="4" fillId="3" borderId="24" xfId="0" applyFont="1" applyFill="1" applyBorder="1" applyAlignment="1" applyProtection="1">
      <alignment wrapText="1"/>
      <protection hidden="1"/>
    </xf>
    <xf numFmtId="0" fontId="21" fillId="3" borderId="24" xfId="0" applyFont="1" applyFill="1" applyBorder="1" applyAlignment="1" applyProtection="1">
      <alignment wrapText="1"/>
      <protection hidden="1"/>
    </xf>
    <xf numFmtId="0" fontId="21" fillId="0" borderId="0" xfId="0" applyFont="1" applyProtection="1">
      <protection hidden="1"/>
    </xf>
    <xf numFmtId="0" fontId="4" fillId="3" borderId="29" xfId="0" applyFont="1" applyFill="1" applyBorder="1" applyProtection="1">
      <protection hidden="1"/>
    </xf>
    <xf numFmtId="0" fontId="21" fillId="3" borderId="18" xfId="0" applyFont="1" applyFill="1" applyBorder="1" applyAlignment="1" applyProtection="1">
      <alignment wrapText="1"/>
      <protection hidden="1"/>
    </xf>
    <xf numFmtId="0" fontId="4" fillId="3" borderId="18" xfId="0" applyFont="1" applyFill="1" applyBorder="1" applyAlignment="1" applyProtection="1">
      <alignment wrapText="1"/>
      <protection hidden="1"/>
    </xf>
    <xf numFmtId="0" fontId="4" fillId="3" borderId="42" xfId="0" applyFont="1" applyFill="1" applyBorder="1" applyProtection="1">
      <protection hidden="1"/>
    </xf>
    <xf numFmtId="0" fontId="21" fillId="3" borderId="8" xfId="0" applyFont="1" applyFill="1" applyBorder="1" applyAlignment="1" applyProtection="1">
      <alignment wrapText="1"/>
      <protection hidden="1"/>
    </xf>
    <xf numFmtId="165" fontId="5" fillId="0" borderId="0" xfId="0" applyNumberFormat="1" applyFont="1" applyProtection="1">
      <protection hidden="1"/>
    </xf>
    <xf numFmtId="0" fontId="14" fillId="7" borderId="2" xfId="0" applyFont="1" applyFill="1" applyBorder="1" applyAlignment="1" applyProtection="1">
      <alignment horizontal="center" vertical="center"/>
      <protection hidden="1"/>
    </xf>
    <xf numFmtId="0" fontId="14" fillId="7" borderId="4" xfId="0" applyFont="1" applyFill="1" applyBorder="1" applyAlignment="1" applyProtection="1">
      <alignment horizontal="center" vertical="center" wrapText="1"/>
      <protection hidden="1"/>
    </xf>
    <xf numFmtId="0" fontId="15" fillId="8" borderId="2" xfId="0" applyFont="1" applyFill="1" applyBorder="1" applyAlignment="1" applyProtection="1">
      <alignment horizontal="left" wrapText="1"/>
      <protection hidden="1"/>
    </xf>
    <xf numFmtId="0" fontId="3" fillId="0" borderId="7" xfId="0" applyFont="1" applyBorder="1" applyAlignment="1" applyProtection="1">
      <alignment wrapText="1" shrinkToFit="1"/>
      <protection locked="0"/>
    </xf>
    <xf numFmtId="0" fontId="0" fillId="0" borderId="7" xfId="0" applyBorder="1" applyAlignment="1" applyProtection="1">
      <alignment wrapText="1" shrinkToFit="1"/>
      <protection locked="0"/>
    </xf>
    <xf numFmtId="0" fontId="5" fillId="10" borderId="1" xfId="0" applyFont="1" applyFill="1" applyBorder="1"/>
    <xf numFmtId="0" fontId="5" fillId="10" borderId="5" xfId="0" applyFont="1" applyFill="1" applyBorder="1"/>
    <xf numFmtId="0" fontId="5" fillId="3" borderId="1" xfId="0" applyFont="1" applyFill="1" applyBorder="1"/>
    <xf numFmtId="0" fontId="18" fillId="0" borderId="1" xfId="0" applyFont="1" applyFill="1" applyBorder="1"/>
    <xf numFmtId="0" fontId="18" fillId="10" borderId="1" xfId="0" applyFont="1" applyFill="1" applyBorder="1"/>
    <xf numFmtId="166" fontId="5" fillId="10" borderId="1" xfId="0" applyNumberFormat="1" applyFont="1" applyFill="1" applyBorder="1"/>
    <xf numFmtId="166" fontId="5" fillId="10" borderId="27" xfId="0" applyNumberFormat="1" applyFont="1" applyFill="1" applyBorder="1"/>
    <xf numFmtId="166" fontId="5" fillId="3" borderId="1" xfId="0" applyNumberFormat="1" applyFont="1" applyFill="1" applyBorder="1"/>
    <xf numFmtId="0" fontId="18" fillId="0" borderId="2" xfId="0" applyFont="1" applyBorder="1"/>
    <xf numFmtId="0" fontId="5" fillId="0" borderId="3" xfId="0" applyFont="1" applyBorder="1"/>
    <xf numFmtId="0" fontId="5" fillId="9" borderId="3" xfId="0" applyFont="1" applyFill="1" applyBorder="1"/>
    <xf numFmtId="0" fontId="5" fillId="9" borderId="63" xfId="0" applyFont="1" applyFill="1" applyBorder="1"/>
    <xf numFmtId="0" fontId="5" fillId="0" borderId="4" xfId="0" applyFont="1" applyBorder="1"/>
    <xf numFmtId="0" fontId="20" fillId="0" borderId="1" xfId="0" applyFont="1" applyBorder="1" applyAlignment="1">
      <alignment horizontal="justify" wrapText="1"/>
    </xf>
    <xf numFmtId="0" fontId="20" fillId="0" borderId="21" xfId="0" applyFont="1" applyBorder="1" applyAlignment="1">
      <alignment horizontal="justify" wrapText="1"/>
    </xf>
    <xf numFmtId="0" fontId="20" fillId="0" borderId="3" xfId="0" applyFont="1" applyBorder="1" applyAlignment="1">
      <alignment horizontal="justify" wrapText="1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horizontal="justify" vertical="top" wrapText="1"/>
    </xf>
    <xf numFmtId="0" fontId="0" fillId="4" borderId="5" xfId="0" applyFill="1" applyBorder="1" applyAlignment="1" applyProtection="1">
      <alignment horizontal="left" vertical="center" wrapText="1" shrinkToFit="1"/>
      <protection locked="0"/>
    </xf>
    <xf numFmtId="0" fontId="0" fillId="4" borderId="6" xfId="0" applyFill="1" applyBorder="1" applyAlignment="1" applyProtection="1">
      <alignment horizontal="left" vertical="center" wrapText="1" shrinkToFit="1"/>
      <protection locked="0"/>
    </xf>
    <xf numFmtId="0" fontId="1" fillId="5" borderId="5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4" borderId="5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41" xfId="0" applyFont="1" applyFill="1" applyBorder="1" applyAlignment="1">
      <alignment horizontal="left" vertical="center" wrapText="1"/>
    </xf>
    <xf numFmtId="0" fontId="0" fillId="4" borderId="9" xfId="0" applyFill="1" applyBorder="1" applyAlignment="1" applyProtection="1">
      <alignment horizontal="left" vertical="center" wrapText="1" shrinkToFit="1"/>
      <protection locked="0"/>
    </xf>
    <xf numFmtId="0" fontId="0" fillId="4" borderId="14" xfId="0" applyFill="1" applyBorder="1" applyAlignment="1" applyProtection="1">
      <alignment horizontal="left" vertical="center" wrapText="1" shrinkToFit="1"/>
      <protection locked="0"/>
    </xf>
    <xf numFmtId="0" fontId="0" fillId="4" borderId="10" xfId="0" applyFill="1" applyBorder="1" applyAlignment="1" applyProtection="1">
      <alignment horizontal="left" vertical="center" wrapText="1" shrinkToFit="1"/>
      <protection locked="0"/>
    </xf>
    <xf numFmtId="0" fontId="0" fillId="4" borderId="15" xfId="0" applyFill="1" applyBorder="1" applyAlignment="1" applyProtection="1">
      <alignment horizontal="left" vertical="center" wrapText="1" shrinkToFit="1"/>
      <protection locked="0"/>
    </xf>
    <xf numFmtId="0" fontId="0" fillId="4" borderId="12" xfId="0" applyFill="1" applyBorder="1" applyAlignment="1" applyProtection="1">
      <alignment horizontal="left" vertical="center" wrapText="1" shrinkToFit="1"/>
      <protection locked="0"/>
    </xf>
    <xf numFmtId="0" fontId="0" fillId="4" borderId="16" xfId="0" applyFill="1" applyBorder="1" applyAlignment="1" applyProtection="1">
      <alignment horizontal="left" vertical="center" wrapText="1" shrinkToFit="1"/>
      <protection locked="0"/>
    </xf>
    <xf numFmtId="0" fontId="0" fillId="4" borderId="1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center"/>
    </xf>
    <xf numFmtId="0" fontId="19" fillId="0" borderId="2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justify" wrapText="1"/>
    </xf>
    <xf numFmtId="0" fontId="1" fillId="0" borderId="0" xfId="0" applyFont="1" applyAlignment="1">
      <alignment horizontal="justify" wrapText="1"/>
    </xf>
    <xf numFmtId="0" fontId="4" fillId="4" borderId="17" xfId="0" applyFont="1" applyFill="1" applyBorder="1" applyAlignment="1">
      <alignment horizontal="left" vertical="center" wrapText="1" shrinkToFit="1"/>
    </xf>
    <xf numFmtId="0" fontId="0" fillId="0" borderId="2" xfId="0" applyBorder="1" applyAlignment="1" applyProtection="1">
      <alignment horizontal="justify" wrapText="1" shrinkToFit="1"/>
      <protection locked="0"/>
    </xf>
    <xf numFmtId="0" fontId="0" fillId="0" borderId="4" xfId="0" applyBorder="1" applyAlignment="1" applyProtection="1">
      <alignment horizontal="justify" wrapText="1" shrinkToFit="1"/>
      <protection locked="0"/>
    </xf>
    <xf numFmtId="0" fontId="4" fillId="4" borderId="6" xfId="0" applyFont="1" applyFill="1" applyBorder="1" applyAlignment="1">
      <alignment horizontal="justify" vertical="center" wrapText="1" shrinkToFit="1"/>
    </xf>
    <xf numFmtId="0" fontId="4" fillId="4" borderId="5" xfId="0" applyFont="1" applyFill="1" applyBorder="1" applyAlignment="1">
      <alignment horizontal="justify" vertical="center" wrapText="1" shrinkToFit="1"/>
    </xf>
    <xf numFmtId="0" fontId="4" fillId="4" borderId="6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3" fillId="0" borderId="19" xfId="0" applyFont="1" applyBorder="1" applyAlignment="1" applyProtection="1">
      <alignment horizontal="left" wrapText="1" shrinkToFit="1"/>
      <protection locked="0"/>
    </xf>
    <xf numFmtId="0" fontId="3" fillId="0" borderId="13" xfId="0" applyFont="1" applyBorder="1" applyAlignment="1" applyProtection="1">
      <alignment horizontal="left" wrapText="1" shrinkToFit="1"/>
      <protection locked="0"/>
    </xf>
    <xf numFmtId="0" fontId="4" fillId="4" borderId="6" xfId="0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left" vertical="center" wrapText="1" shrinkToFit="1"/>
    </xf>
    <xf numFmtId="0" fontId="1" fillId="5" borderId="9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 applyProtection="1">
      <alignment horizontal="center"/>
      <protection hidden="1"/>
    </xf>
    <xf numFmtId="0" fontId="0" fillId="4" borderId="58" xfId="0" applyFont="1" applyFill="1" applyBorder="1" applyAlignment="1" applyProtection="1">
      <alignment horizontal="center"/>
      <protection hidden="1"/>
    </xf>
    <xf numFmtId="0" fontId="0" fillId="4" borderId="14" xfId="0" applyFont="1" applyFill="1" applyBorder="1" applyAlignment="1" applyProtection="1">
      <alignment horizontal="center"/>
      <protection hidden="1"/>
    </xf>
    <xf numFmtId="0" fontId="6" fillId="4" borderId="53" xfId="0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56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0" fillId="4" borderId="60" xfId="0" applyFont="1" applyFill="1" applyBorder="1" applyAlignment="1" applyProtection="1">
      <alignment horizontal="center"/>
      <protection hidden="1"/>
    </xf>
    <xf numFmtId="0" fontId="0" fillId="4" borderId="47" xfId="0" applyFont="1" applyFill="1" applyBorder="1" applyAlignment="1" applyProtection="1">
      <alignment horizontal="center"/>
      <protection hidden="1"/>
    </xf>
    <xf numFmtId="0" fontId="0" fillId="4" borderId="61" xfId="0" applyFont="1" applyFill="1" applyBorder="1" applyAlignment="1" applyProtection="1">
      <alignment horizontal="center"/>
      <protection hidden="1"/>
    </xf>
    <xf numFmtId="0" fontId="0" fillId="4" borderId="12" xfId="0" applyFont="1" applyFill="1" applyBorder="1" applyAlignment="1" applyProtection="1">
      <alignment horizontal="center"/>
      <protection hidden="1"/>
    </xf>
    <xf numFmtId="0" fontId="0" fillId="4" borderId="62" xfId="0" applyFont="1" applyFill="1" applyBorder="1" applyAlignment="1" applyProtection="1">
      <alignment horizontal="center"/>
      <protection hidden="1"/>
    </xf>
    <xf numFmtId="0" fontId="0" fillId="4" borderId="16" xfId="0" applyFont="1" applyFill="1" applyBorder="1" applyAlignment="1" applyProtection="1">
      <alignment horizontal="center"/>
      <protection hidden="1"/>
    </xf>
    <xf numFmtId="0" fontId="18" fillId="0" borderId="20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6" fillId="0" borderId="0" xfId="0" applyFont="1" applyBorder="1" applyAlignment="1">
      <alignment horizontal="justify" wrapText="1"/>
    </xf>
    <xf numFmtId="0" fontId="6" fillId="0" borderId="11" xfId="0" applyFont="1" applyBorder="1" applyAlignment="1">
      <alignment horizontal="justify" wrapText="1"/>
    </xf>
    <xf numFmtId="0" fontId="18" fillId="0" borderId="48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49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4" fillId="0" borderId="0" xfId="0" applyFont="1" applyAlignment="1" applyProtection="1">
      <alignment horizontal="right"/>
      <protection hidden="1"/>
    </xf>
    <xf numFmtId="0" fontId="2" fillId="2" borderId="2" xfId="0" applyFont="1" applyFill="1" applyBorder="1" applyAlignment="1" applyProtection="1">
      <alignment horizontal="left" wrapText="1"/>
      <protection hidden="1"/>
    </xf>
    <xf numFmtId="0" fontId="2" fillId="2" borderId="3" xfId="0" applyFont="1" applyFill="1" applyBorder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2" fillId="2" borderId="34" xfId="0" applyFont="1" applyFill="1" applyBorder="1" applyAlignment="1" applyProtection="1">
      <alignment horizontal="left" wrapText="1"/>
      <protection hidden="1"/>
    </xf>
    <xf numFmtId="0" fontId="2" fillId="2" borderId="35" xfId="0" applyFont="1" applyFill="1" applyBorder="1" applyAlignment="1" applyProtection="1">
      <alignment horizontal="left" wrapText="1"/>
      <protection hidden="1"/>
    </xf>
    <xf numFmtId="0" fontId="2" fillId="2" borderId="37" xfId="0" applyFont="1" applyFill="1" applyBorder="1" applyAlignment="1" applyProtection="1">
      <alignment horizontal="left" wrapText="1"/>
      <protection hidden="1"/>
    </xf>
    <xf numFmtId="0" fontId="2" fillId="2" borderId="38" xfId="0" applyFont="1" applyFill="1" applyBorder="1" applyAlignment="1" applyProtection="1">
      <alignment horizontal="left" wrapText="1"/>
      <protection hidden="1"/>
    </xf>
    <xf numFmtId="0" fontId="2" fillId="6" borderId="19" xfId="0" applyFont="1" applyFill="1" applyBorder="1" applyAlignment="1" applyProtection="1">
      <alignment horizontal="center"/>
      <protection hidden="1"/>
    </xf>
    <xf numFmtId="0" fontId="2" fillId="6" borderId="33" xfId="0" applyFont="1" applyFill="1" applyBorder="1" applyAlignment="1" applyProtection="1">
      <alignment horizontal="center"/>
      <protection hidden="1"/>
    </xf>
    <xf numFmtId="0" fontId="2" fillId="6" borderId="32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DB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radarChart>
        <c:radarStyle val="marker"/>
        <c:ser>
          <c:idx val="0"/>
          <c:order val="0"/>
          <c:dLbls>
            <c:dLbl>
              <c:idx val="0"/>
              <c:layout>
                <c:manualLayout>
                  <c:x val="0.14840647255541653"/>
                  <c:y val="-3.5854737810952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768104921464252"/>
                  <c:y val="-4.8168545405812705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2205950891652562"/>
                  <c:y val="0.11678444818675114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042452637345565"/>
                  <c:y val="0.17188981435124079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882257708440649E-2"/>
                  <c:y val="7.300633663566621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2097366333881214E-2"/>
                  <c:y val="6.268161566509389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865708375238142"/>
                  <c:y val="-1.834741755546453E-4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Диаграмма!$A$3:$A$9</c:f>
              <c:strCache>
                <c:ptCount val="7"/>
                <c:pt idx="0">
                  <c:v>Участие детей в общественной жизни и принятии решений</c:v>
                </c:pt>
                <c:pt idx="1">
                  <c:v>Жилая среда</c:v>
                </c:pt>
                <c:pt idx="2">
                  <c:v>Безопасность детей в городе</c:v>
                </c:pt>
                <c:pt idx="3">
                  <c:v>Охрана здоровья и здоровый образ жизни</c:v>
                </c:pt>
                <c:pt idx="4">
                  <c:v>Образование и развитие</c:v>
                </c:pt>
                <c:pt idx="5">
                  <c:v>Досуг и культура</c:v>
                </c:pt>
                <c:pt idx="6">
                  <c:v>Помощь в трудной жизненной ситуации</c:v>
                </c:pt>
              </c:strCache>
            </c:strRef>
          </c:cat>
          <c:val>
            <c:numRef>
              <c:f>Диаграмма!$B$3:$B$9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 formatCode="#,##0.0">
                  <c:v>0</c:v>
                </c:pt>
                <c:pt idx="3" formatCode="#,##0.0">
                  <c:v>0</c:v>
                </c:pt>
                <c:pt idx="4" formatCode="#,##0.0">
                  <c:v>0</c:v>
                </c:pt>
                <c:pt idx="5" formatCode="#,##0.0">
                  <c:v>0</c:v>
                </c:pt>
                <c:pt idx="6" formatCode="#,##0.0">
                  <c:v>0</c:v>
                </c:pt>
              </c:numCache>
            </c:numRef>
          </c:val>
        </c:ser>
        <c:dLbls>
          <c:showVal val="1"/>
        </c:dLbls>
        <c:axId val="83981056"/>
        <c:axId val="83982592"/>
      </c:radarChart>
      <c:catAx>
        <c:axId val="83981056"/>
        <c:scaling>
          <c:orientation val="minMax"/>
        </c:scaling>
        <c:axPos val="b"/>
        <c:majorGridlines/>
        <c:numFmt formatCode="General" sourceLinked="0"/>
        <c:tickLblPos val="nextTo"/>
        <c:crossAx val="83982592"/>
        <c:crosses val="autoZero"/>
        <c:auto val="1"/>
        <c:lblAlgn val="ctr"/>
        <c:lblOffset val="100"/>
      </c:catAx>
      <c:valAx>
        <c:axId val="83982592"/>
        <c:scaling>
          <c:orientation val="minMax"/>
          <c:max val="10"/>
        </c:scaling>
        <c:axPos val="l"/>
        <c:majorGridlines/>
        <c:numFmt formatCode="0.0" sourceLinked="1"/>
        <c:majorTickMark val="cross"/>
        <c:tickLblPos val="nextTo"/>
        <c:crossAx val="83981056"/>
        <c:crosses val="autoZero"/>
        <c:crossBetween val="between"/>
        <c:majorUnit val="2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200024</xdr:rowOff>
    </xdr:from>
    <xdr:to>
      <xdr:col>13</xdr:col>
      <xdr:colOff>28575</xdr:colOff>
      <xdr:row>21</xdr:row>
      <xdr:rowOff>76199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8"/>
  <sheetViews>
    <sheetView zoomScale="110" zoomScaleNormal="110" workbookViewId="0">
      <selection activeCell="M3" sqref="M3"/>
    </sheetView>
  </sheetViews>
  <sheetFormatPr defaultRowHeight="15.75"/>
  <cols>
    <col min="1" max="1" width="5.85546875" style="19" customWidth="1"/>
    <col min="2" max="6" width="9.140625" style="19"/>
    <col min="7" max="8" width="39.140625" style="19" customWidth="1"/>
    <col min="9" max="9" width="9.140625" style="19" hidden="1" customWidth="1"/>
    <col min="10" max="16384" width="9.140625" style="19"/>
  </cols>
  <sheetData>
    <row r="1" spans="1:9" ht="45.75" customHeight="1">
      <c r="A1" s="274" t="s">
        <v>90</v>
      </c>
      <c r="B1" s="274"/>
      <c r="C1" s="274"/>
      <c r="D1" s="274"/>
      <c r="E1" s="274"/>
      <c r="F1" s="274"/>
      <c r="G1" s="274"/>
      <c r="H1" s="274"/>
      <c r="I1" s="274"/>
    </row>
    <row r="2" spans="1:9" ht="9" customHeight="1">
      <c r="A2" s="41"/>
      <c r="B2" s="41"/>
      <c r="C2" s="41"/>
      <c r="D2" s="41"/>
      <c r="E2" s="41"/>
      <c r="F2" s="41"/>
      <c r="G2" s="41"/>
      <c r="H2" s="41"/>
      <c r="I2" s="41"/>
    </row>
    <row r="3" spans="1:9" ht="241.5" customHeight="1">
      <c r="A3" s="42" t="s">
        <v>91</v>
      </c>
      <c r="B3" s="275" t="s">
        <v>248</v>
      </c>
      <c r="C3" s="275"/>
      <c r="D3" s="275"/>
      <c r="E3" s="275"/>
      <c r="F3" s="275"/>
      <c r="G3" s="275"/>
      <c r="H3" s="275"/>
      <c r="I3" s="275"/>
    </row>
    <row r="4" spans="1:9" ht="6.75" customHeight="1">
      <c r="A4" s="42"/>
      <c r="B4" s="41"/>
      <c r="C4" s="41"/>
      <c r="D4" s="41"/>
      <c r="E4" s="41"/>
      <c r="F4" s="41"/>
      <c r="G4" s="41"/>
      <c r="H4" s="41"/>
      <c r="I4" s="41"/>
    </row>
    <row r="5" spans="1:9">
      <c r="A5" s="42" t="s">
        <v>92</v>
      </c>
      <c r="B5" s="272" t="s">
        <v>105</v>
      </c>
      <c r="C5" s="272"/>
      <c r="D5" s="272"/>
      <c r="E5" s="272"/>
      <c r="F5" s="272"/>
      <c r="G5" s="272"/>
      <c r="H5" s="272"/>
      <c r="I5" s="272"/>
    </row>
    <row r="6" spans="1:9" ht="7.5" customHeight="1">
      <c r="A6" s="41"/>
      <c r="B6" s="41"/>
      <c r="C6" s="41"/>
      <c r="D6" s="41"/>
      <c r="E6" s="41"/>
      <c r="F6" s="41"/>
      <c r="G6" s="41"/>
      <c r="H6" s="41"/>
      <c r="I6" s="41"/>
    </row>
    <row r="7" spans="1:9" ht="97.5" customHeight="1">
      <c r="A7" s="42" t="s">
        <v>12</v>
      </c>
      <c r="B7" s="271" t="s">
        <v>123</v>
      </c>
      <c r="C7" s="273"/>
      <c r="D7" s="273"/>
      <c r="E7" s="273"/>
      <c r="F7" s="273"/>
      <c r="G7" s="273"/>
      <c r="H7" s="273"/>
      <c r="I7" s="273"/>
    </row>
    <row r="8" spans="1:9" ht="19.5" customHeight="1">
      <c r="A8" s="42" t="s">
        <v>13</v>
      </c>
      <c r="B8" s="271" t="s">
        <v>111</v>
      </c>
      <c r="C8" s="271"/>
      <c r="D8" s="271"/>
      <c r="E8" s="271"/>
      <c r="F8" s="271"/>
      <c r="G8" s="271"/>
      <c r="H8" s="271"/>
      <c r="I8" s="271"/>
    </row>
    <row r="9" spans="1:9" ht="33" customHeight="1">
      <c r="A9" s="42" t="s">
        <v>14</v>
      </c>
      <c r="B9" s="271" t="s">
        <v>303</v>
      </c>
      <c r="C9" s="271"/>
      <c r="D9" s="271"/>
      <c r="E9" s="271"/>
      <c r="F9" s="271"/>
      <c r="G9" s="271"/>
      <c r="H9" s="271"/>
      <c r="I9" s="41"/>
    </row>
    <row r="10" spans="1:9" ht="8.25" customHeight="1">
      <c r="A10" s="41"/>
      <c r="B10" s="41"/>
      <c r="C10" s="41"/>
      <c r="D10" s="41"/>
      <c r="E10" s="41"/>
      <c r="F10" s="41"/>
      <c r="G10" s="41"/>
      <c r="H10" s="41"/>
      <c r="I10" s="41"/>
    </row>
    <row r="11" spans="1:9">
      <c r="A11" s="42" t="s">
        <v>103</v>
      </c>
      <c r="B11" s="272" t="s">
        <v>104</v>
      </c>
      <c r="C11" s="272"/>
      <c r="D11" s="272"/>
      <c r="E11" s="272"/>
      <c r="F11" s="272"/>
      <c r="G11" s="272"/>
      <c r="H11" s="272"/>
      <c r="I11" s="41"/>
    </row>
    <row r="12" spans="1:9" ht="6.75" customHeight="1">
      <c r="A12" s="41"/>
      <c r="B12" s="41"/>
      <c r="C12" s="41"/>
      <c r="D12" s="41"/>
      <c r="E12" s="41"/>
      <c r="F12" s="41"/>
      <c r="G12" s="41"/>
      <c r="H12" s="41"/>
      <c r="I12" s="41"/>
    </row>
    <row r="13" spans="1:9" ht="109.5" customHeight="1">
      <c r="A13" s="42" t="s">
        <v>20</v>
      </c>
      <c r="B13" s="271" t="s">
        <v>132</v>
      </c>
      <c r="C13" s="273"/>
      <c r="D13" s="273"/>
      <c r="E13" s="273"/>
      <c r="F13" s="273"/>
      <c r="G13" s="273"/>
      <c r="H13" s="273"/>
      <c r="I13" s="41"/>
    </row>
    <row r="14" spans="1:9" ht="50.25" customHeight="1">
      <c r="A14" s="42" t="s">
        <v>21</v>
      </c>
      <c r="B14" s="271" t="s">
        <v>133</v>
      </c>
      <c r="C14" s="273"/>
      <c r="D14" s="273"/>
      <c r="E14" s="273"/>
      <c r="F14" s="273"/>
      <c r="G14" s="273"/>
      <c r="H14" s="273"/>
      <c r="I14" s="41"/>
    </row>
    <row r="15" spans="1:9">
      <c r="A15" s="42" t="s">
        <v>22</v>
      </c>
      <c r="B15" s="271" t="s">
        <v>111</v>
      </c>
      <c r="C15" s="271"/>
      <c r="D15" s="271"/>
      <c r="E15" s="271"/>
      <c r="F15" s="271"/>
      <c r="G15" s="271"/>
      <c r="H15" s="271"/>
      <c r="I15" s="41"/>
    </row>
    <row r="16" spans="1:9">
      <c r="A16" s="42" t="s">
        <v>23</v>
      </c>
      <c r="B16" s="271" t="s">
        <v>304</v>
      </c>
      <c r="C16" s="271"/>
      <c r="D16" s="271"/>
      <c r="E16" s="271"/>
      <c r="F16" s="271"/>
      <c r="G16" s="271"/>
      <c r="H16" s="271"/>
      <c r="I16" s="41"/>
    </row>
    <row r="17" spans="1:9">
      <c r="A17" s="42" t="s">
        <v>24</v>
      </c>
      <c r="B17" s="271" t="s">
        <v>305</v>
      </c>
      <c r="C17" s="271"/>
      <c r="D17" s="271"/>
      <c r="E17" s="271"/>
      <c r="F17" s="271"/>
      <c r="G17" s="271"/>
      <c r="H17" s="271"/>
      <c r="I17" s="41"/>
    </row>
    <row r="18" spans="1:9" ht="37.5" customHeight="1">
      <c r="A18" s="42" t="s">
        <v>107</v>
      </c>
      <c r="B18" s="271" t="s">
        <v>109</v>
      </c>
      <c r="C18" s="271"/>
      <c r="D18" s="271"/>
      <c r="E18" s="271"/>
      <c r="F18" s="271"/>
      <c r="G18" s="271"/>
      <c r="H18" s="271"/>
      <c r="I18" s="41"/>
    </row>
    <row r="19" spans="1:9" ht="34.5" customHeight="1">
      <c r="A19" s="42" t="s">
        <v>108</v>
      </c>
      <c r="B19" s="271" t="s">
        <v>110</v>
      </c>
      <c r="C19" s="271"/>
      <c r="D19" s="271"/>
      <c r="E19" s="271"/>
      <c r="F19" s="271"/>
      <c r="G19" s="271"/>
      <c r="H19" s="271"/>
      <c r="I19" s="41"/>
    </row>
    <row r="20" spans="1:9" ht="9.75" customHeight="1">
      <c r="A20" s="41"/>
      <c r="B20" s="41"/>
      <c r="C20" s="41"/>
      <c r="D20" s="41"/>
      <c r="E20" s="41"/>
      <c r="F20" s="41"/>
      <c r="G20" s="41"/>
      <c r="H20" s="41"/>
      <c r="I20" s="41"/>
    </row>
    <row r="21" spans="1:9">
      <c r="A21" s="42" t="s">
        <v>112</v>
      </c>
      <c r="B21" s="272" t="s">
        <v>113</v>
      </c>
      <c r="C21" s="272"/>
      <c r="D21" s="272"/>
      <c r="E21" s="272"/>
      <c r="F21" s="272"/>
      <c r="G21" s="272"/>
      <c r="H21" s="272"/>
      <c r="I21" s="41"/>
    </row>
    <row r="22" spans="1:9" ht="9" customHeight="1">
      <c r="A22" s="41"/>
      <c r="B22" s="41"/>
      <c r="C22" s="41"/>
      <c r="D22" s="41"/>
      <c r="E22" s="41"/>
      <c r="F22" s="41"/>
      <c r="G22" s="41"/>
      <c r="H22" s="41"/>
      <c r="I22" s="41"/>
    </row>
    <row r="23" spans="1:9" ht="141" customHeight="1">
      <c r="A23" s="42" t="s">
        <v>28</v>
      </c>
      <c r="B23" s="271" t="s">
        <v>233</v>
      </c>
      <c r="C23" s="271"/>
      <c r="D23" s="271"/>
      <c r="E23" s="271"/>
      <c r="F23" s="271"/>
      <c r="G23" s="271"/>
      <c r="H23" s="271"/>
      <c r="I23" s="41"/>
    </row>
    <row r="24" spans="1:9">
      <c r="A24" s="42" t="s">
        <v>29</v>
      </c>
      <c r="B24" s="271" t="s">
        <v>114</v>
      </c>
      <c r="C24" s="271"/>
      <c r="D24" s="271"/>
      <c r="E24" s="271"/>
      <c r="F24" s="271"/>
      <c r="G24" s="271"/>
      <c r="H24" s="271"/>
      <c r="I24" s="41"/>
    </row>
    <row r="25" spans="1:9" ht="49.5" customHeight="1">
      <c r="A25" s="42" t="s">
        <v>30</v>
      </c>
      <c r="B25" s="271" t="s">
        <v>124</v>
      </c>
      <c r="C25" s="271"/>
      <c r="D25" s="271"/>
      <c r="E25" s="271"/>
      <c r="F25" s="271"/>
      <c r="G25" s="271"/>
      <c r="H25" s="271"/>
      <c r="I25" s="41"/>
    </row>
    <row r="26" spans="1:9" ht="36.75" customHeight="1">
      <c r="A26" s="42" t="s">
        <v>31</v>
      </c>
      <c r="B26" s="271" t="s">
        <v>115</v>
      </c>
      <c r="C26" s="271"/>
      <c r="D26" s="271"/>
      <c r="E26" s="271"/>
      <c r="F26" s="271"/>
      <c r="G26" s="271"/>
      <c r="H26" s="271"/>
      <c r="I26" s="41"/>
    </row>
    <row r="27" spans="1:9" ht="7.5" customHeight="1">
      <c r="A27" s="41"/>
      <c r="B27" s="41"/>
      <c r="C27" s="41"/>
      <c r="D27" s="41"/>
      <c r="E27" s="41"/>
      <c r="F27" s="41"/>
      <c r="G27" s="41"/>
      <c r="H27" s="41"/>
      <c r="I27" s="41"/>
    </row>
    <row r="28" spans="1:9">
      <c r="A28" s="43" t="s">
        <v>116</v>
      </c>
      <c r="B28" s="272" t="s">
        <v>117</v>
      </c>
      <c r="C28" s="272"/>
      <c r="D28" s="272"/>
      <c r="E28" s="272"/>
      <c r="F28" s="272"/>
      <c r="G28" s="272"/>
      <c r="H28" s="272"/>
      <c r="I28" s="41"/>
    </row>
    <row r="29" spans="1:9" ht="9" customHeight="1">
      <c r="A29" s="41"/>
      <c r="B29" s="41"/>
      <c r="C29" s="41"/>
      <c r="D29" s="41"/>
      <c r="E29" s="41"/>
      <c r="F29" s="41"/>
      <c r="G29" s="41"/>
      <c r="H29" s="41"/>
      <c r="I29" s="41"/>
    </row>
    <row r="30" spans="1:9" ht="138.75" customHeight="1">
      <c r="A30" s="42" t="s">
        <v>39</v>
      </c>
      <c r="B30" s="271" t="s">
        <v>234</v>
      </c>
      <c r="C30" s="271"/>
      <c r="D30" s="271"/>
      <c r="E30" s="271"/>
      <c r="F30" s="271"/>
      <c r="G30" s="271"/>
      <c r="H30" s="271"/>
      <c r="I30" s="41"/>
    </row>
    <row r="31" spans="1:9">
      <c r="A31" s="42" t="s">
        <v>40</v>
      </c>
      <c r="B31" s="271" t="s">
        <v>114</v>
      </c>
      <c r="C31" s="271"/>
      <c r="D31" s="271"/>
      <c r="E31" s="271"/>
      <c r="F31" s="271"/>
      <c r="G31" s="271"/>
      <c r="H31" s="271"/>
      <c r="I31" s="41"/>
    </row>
    <row r="32" spans="1:9" ht="49.5" customHeight="1">
      <c r="A32" s="42" t="s">
        <v>41</v>
      </c>
      <c r="B32" s="271" t="s">
        <v>124</v>
      </c>
      <c r="C32" s="271"/>
      <c r="D32" s="271"/>
      <c r="E32" s="271"/>
      <c r="F32" s="271"/>
      <c r="G32" s="271"/>
      <c r="H32" s="271"/>
      <c r="I32" s="41"/>
    </row>
    <row r="33" spans="1:9" ht="47.25" customHeight="1">
      <c r="A33" s="42" t="s">
        <v>118</v>
      </c>
      <c r="B33" s="271" t="s">
        <v>115</v>
      </c>
      <c r="C33" s="271"/>
      <c r="D33" s="271"/>
      <c r="E33" s="271"/>
      <c r="F33" s="271"/>
      <c r="G33" s="271"/>
      <c r="H33" s="271"/>
      <c r="I33" s="41"/>
    </row>
    <row r="34" spans="1:9" ht="7.5" customHeight="1">
      <c r="A34" s="41"/>
      <c r="B34" s="41"/>
      <c r="C34" s="41"/>
      <c r="D34" s="41"/>
      <c r="E34" s="41"/>
      <c r="F34" s="41"/>
      <c r="G34" s="41"/>
      <c r="H34" s="41"/>
      <c r="I34" s="41"/>
    </row>
    <row r="35" spans="1:9">
      <c r="A35" s="43" t="s">
        <v>120</v>
      </c>
      <c r="B35" s="272" t="s">
        <v>119</v>
      </c>
      <c r="C35" s="272"/>
      <c r="D35" s="272"/>
      <c r="E35" s="272"/>
      <c r="F35" s="272"/>
      <c r="G35" s="272"/>
      <c r="H35" s="272"/>
      <c r="I35" s="41"/>
    </row>
    <row r="36" spans="1:9" ht="6.75" customHeight="1">
      <c r="A36" s="41"/>
      <c r="B36" s="41"/>
      <c r="C36" s="41"/>
      <c r="D36" s="41"/>
      <c r="E36" s="41"/>
      <c r="F36" s="41"/>
      <c r="G36" s="41"/>
      <c r="H36" s="41"/>
      <c r="I36" s="41"/>
    </row>
    <row r="37" spans="1:9" ht="143.25" customHeight="1">
      <c r="A37" s="42" t="s">
        <v>44</v>
      </c>
      <c r="B37" s="271" t="s">
        <v>235</v>
      </c>
      <c r="C37" s="271"/>
      <c r="D37" s="271"/>
      <c r="E37" s="271"/>
      <c r="F37" s="271"/>
      <c r="G37" s="271"/>
      <c r="H37" s="271"/>
      <c r="I37" s="41"/>
    </row>
    <row r="38" spans="1:9">
      <c r="A38" s="42" t="s">
        <v>45</v>
      </c>
      <c r="B38" s="271" t="s">
        <v>114</v>
      </c>
      <c r="C38" s="271"/>
      <c r="D38" s="271"/>
      <c r="E38" s="271"/>
      <c r="F38" s="271"/>
      <c r="G38" s="271"/>
      <c r="H38" s="271"/>
      <c r="I38" s="41"/>
    </row>
    <row r="39" spans="1:9" ht="50.25" customHeight="1">
      <c r="A39" s="42" t="s">
        <v>46</v>
      </c>
      <c r="B39" s="271" t="s">
        <v>124</v>
      </c>
      <c r="C39" s="271"/>
      <c r="D39" s="271"/>
      <c r="E39" s="271"/>
      <c r="F39" s="271"/>
      <c r="G39" s="271"/>
      <c r="H39" s="271"/>
      <c r="I39" s="41"/>
    </row>
    <row r="40" spans="1:9" ht="34.5" customHeight="1">
      <c r="A40" s="42" t="s">
        <v>47</v>
      </c>
      <c r="B40" s="271" t="s">
        <v>115</v>
      </c>
      <c r="C40" s="271"/>
      <c r="D40" s="271"/>
      <c r="E40" s="271"/>
      <c r="F40" s="271"/>
      <c r="G40" s="271"/>
      <c r="H40" s="271"/>
      <c r="I40" s="41"/>
    </row>
    <row r="41" spans="1:9" ht="9.75" customHeight="1">
      <c r="A41" s="42"/>
      <c r="B41" s="100"/>
      <c r="C41" s="100"/>
      <c r="D41" s="100"/>
      <c r="E41" s="100"/>
      <c r="F41" s="100"/>
      <c r="G41" s="100"/>
      <c r="H41" s="100"/>
      <c r="I41" s="41"/>
    </row>
    <row r="42" spans="1:9">
      <c r="A42" s="43" t="s">
        <v>121</v>
      </c>
      <c r="B42" s="272" t="s">
        <v>236</v>
      </c>
      <c r="C42" s="272"/>
      <c r="D42" s="272"/>
      <c r="E42" s="272"/>
      <c r="F42" s="272"/>
      <c r="G42" s="272"/>
      <c r="H42" s="272"/>
      <c r="I42" s="41"/>
    </row>
    <row r="43" spans="1:9" ht="8.25" customHeight="1">
      <c r="A43" s="41"/>
      <c r="B43" s="41"/>
      <c r="C43" s="41"/>
      <c r="D43" s="41"/>
      <c r="E43" s="41"/>
      <c r="F43" s="41"/>
      <c r="G43" s="41"/>
      <c r="H43" s="41"/>
      <c r="I43" s="41"/>
    </row>
    <row r="44" spans="1:9" ht="31.5" customHeight="1">
      <c r="A44" s="42" t="s">
        <v>49</v>
      </c>
      <c r="B44" s="271" t="s">
        <v>252</v>
      </c>
      <c r="C44" s="271"/>
      <c r="D44" s="271"/>
      <c r="E44" s="271"/>
      <c r="F44" s="271"/>
      <c r="G44" s="271"/>
      <c r="H44" s="271"/>
      <c r="I44" s="41"/>
    </row>
    <row r="45" spans="1:9" ht="31.5" customHeight="1">
      <c r="A45" s="42" t="s">
        <v>50</v>
      </c>
      <c r="B45" s="271" t="s">
        <v>298</v>
      </c>
      <c r="C45" s="271"/>
      <c r="D45" s="271"/>
      <c r="E45" s="271"/>
      <c r="F45" s="271"/>
      <c r="G45" s="271"/>
      <c r="H45" s="271"/>
      <c r="I45" s="41"/>
    </row>
    <row r="46" spans="1:9" ht="6.75" customHeight="1">
      <c r="A46" s="41"/>
      <c r="B46" s="41"/>
      <c r="C46" s="41"/>
      <c r="D46" s="41"/>
      <c r="E46" s="41"/>
      <c r="F46" s="41"/>
      <c r="G46" s="41"/>
      <c r="H46" s="41"/>
      <c r="I46" s="41"/>
    </row>
    <row r="47" spans="1:9">
      <c r="A47" s="43" t="s">
        <v>237</v>
      </c>
      <c r="B47" s="272" t="s">
        <v>238</v>
      </c>
      <c r="C47" s="272"/>
      <c r="D47" s="272"/>
      <c r="E47" s="272"/>
      <c r="F47" s="272"/>
      <c r="G47" s="272"/>
      <c r="H47" s="272"/>
      <c r="I47" s="41"/>
    </row>
    <row r="48" spans="1:9" ht="8.25" customHeight="1">
      <c r="A48" s="41"/>
      <c r="B48" s="41"/>
      <c r="C48" s="41"/>
      <c r="D48" s="41"/>
      <c r="E48" s="41"/>
      <c r="F48" s="41"/>
      <c r="G48" s="41"/>
      <c r="H48" s="41"/>
      <c r="I48" s="41"/>
    </row>
    <row r="49" spans="1:9" ht="31.5" customHeight="1">
      <c r="A49" s="42" t="s">
        <v>242</v>
      </c>
      <c r="B49" s="271" t="s">
        <v>253</v>
      </c>
      <c r="C49" s="271"/>
      <c r="D49" s="271"/>
      <c r="E49" s="271"/>
      <c r="F49" s="271"/>
      <c r="G49" s="271"/>
      <c r="H49" s="271"/>
      <c r="I49" s="41"/>
    </row>
    <row r="50" spans="1:9" ht="31.5" customHeight="1">
      <c r="A50" s="42" t="s">
        <v>296</v>
      </c>
      <c r="B50" s="271" t="s">
        <v>299</v>
      </c>
      <c r="C50" s="271"/>
      <c r="D50" s="271"/>
      <c r="E50" s="271"/>
      <c r="F50" s="271"/>
      <c r="G50" s="271"/>
      <c r="H50" s="271"/>
      <c r="I50" s="41"/>
    </row>
    <row r="51" spans="1:9" ht="9.75" customHeight="1">
      <c r="A51" s="42"/>
      <c r="B51" s="100"/>
      <c r="C51" s="100"/>
      <c r="D51" s="100"/>
      <c r="E51" s="100"/>
      <c r="F51" s="100"/>
      <c r="G51" s="100"/>
      <c r="H51" s="100"/>
      <c r="I51" s="41"/>
    </row>
    <row r="52" spans="1:9">
      <c r="A52" s="43" t="s">
        <v>239</v>
      </c>
      <c r="B52" s="272" t="s">
        <v>240</v>
      </c>
      <c r="C52" s="272"/>
      <c r="D52" s="272"/>
      <c r="E52" s="272"/>
      <c r="F52" s="272"/>
      <c r="G52" s="272"/>
      <c r="H52" s="272"/>
      <c r="I52" s="41"/>
    </row>
    <row r="53" spans="1:9" ht="8.25" customHeight="1">
      <c r="A53" s="41"/>
      <c r="B53" s="41"/>
      <c r="C53" s="41"/>
      <c r="D53" s="41"/>
      <c r="E53" s="41"/>
      <c r="F53" s="41"/>
      <c r="G53" s="41"/>
      <c r="H53" s="41"/>
      <c r="I53" s="41"/>
    </row>
    <row r="54" spans="1:9" ht="31.5" customHeight="1">
      <c r="A54" s="42" t="s">
        <v>243</v>
      </c>
      <c r="B54" s="271" t="s">
        <v>254</v>
      </c>
      <c r="C54" s="271"/>
      <c r="D54" s="271"/>
      <c r="E54" s="271"/>
      <c r="F54" s="271"/>
      <c r="G54" s="271"/>
      <c r="H54" s="271"/>
      <c r="I54" s="41"/>
    </row>
    <row r="55" spans="1:9" ht="31.5" customHeight="1">
      <c r="A55" s="42" t="s">
        <v>297</v>
      </c>
      <c r="B55" s="271" t="s">
        <v>300</v>
      </c>
      <c r="C55" s="271"/>
      <c r="D55" s="271"/>
      <c r="E55" s="271"/>
      <c r="F55" s="271"/>
      <c r="G55" s="271"/>
      <c r="H55" s="271"/>
      <c r="I55" s="41"/>
    </row>
    <row r="56" spans="1:9" ht="9.75" customHeight="1">
      <c r="A56" s="42"/>
      <c r="B56" s="100"/>
      <c r="C56" s="100"/>
      <c r="D56" s="100"/>
      <c r="E56" s="100"/>
      <c r="F56" s="100"/>
      <c r="G56" s="100"/>
      <c r="H56" s="100"/>
      <c r="I56" s="41"/>
    </row>
    <row r="57" spans="1:9">
      <c r="A57" s="43" t="s">
        <v>241</v>
      </c>
      <c r="B57" s="272" t="s">
        <v>247</v>
      </c>
      <c r="C57" s="272"/>
      <c r="D57" s="272"/>
      <c r="E57" s="272"/>
      <c r="F57" s="272"/>
      <c r="G57" s="272"/>
      <c r="H57" s="272"/>
      <c r="I57" s="41"/>
    </row>
    <row r="58" spans="1:9" ht="8.25" customHeight="1">
      <c r="A58" s="41"/>
      <c r="B58" s="41"/>
      <c r="C58" s="41"/>
      <c r="D58" s="41"/>
      <c r="E58" s="41"/>
      <c r="F58" s="41"/>
      <c r="G58" s="41"/>
      <c r="H58" s="41"/>
      <c r="I58" s="41"/>
    </row>
    <row r="59" spans="1:9" ht="31.5" customHeight="1">
      <c r="A59" s="42" t="s">
        <v>244</v>
      </c>
      <c r="B59" s="271" t="s">
        <v>255</v>
      </c>
      <c r="C59" s="271"/>
      <c r="D59" s="271"/>
      <c r="E59" s="271"/>
      <c r="F59" s="271"/>
      <c r="G59" s="271"/>
      <c r="H59" s="271"/>
      <c r="I59" s="41"/>
    </row>
    <row r="60" spans="1:9">
      <c r="A60" s="42" t="s">
        <v>301</v>
      </c>
      <c r="B60" s="271" t="s">
        <v>302</v>
      </c>
      <c r="C60" s="271"/>
      <c r="D60" s="271"/>
      <c r="E60" s="271"/>
      <c r="F60" s="271"/>
      <c r="G60" s="271"/>
      <c r="H60" s="271"/>
      <c r="I60" s="41"/>
    </row>
    <row r="61" spans="1:9" ht="9.75" customHeight="1">
      <c r="A61" s="42"/>
      <c r="B61" s="100"/>
      <c r="C61" s="100"/>
      <c r="D61" s="100"/>
      <c r="E61" s="100"/>
      <c r="F61" s="100"/>
      <c r="G61" s="100"/>
      <c r="H61" s="100"/>
      <c r="I61" s="41"/>
    </row>
    <row r="62" spans="1:9">
      <c r="A62" s="43" t="s">
        <v>245</v>
      </c>
      <c r="B62" s="272" t="s">
        <v>122</v>
      </c>
      <c r="C62" s="272"/>
      <c r="D62" s="272"/>
      <c r="E62" s="272"/>
      <c r="F62" s="272"/>
      <c r="G62" s="272"/>
      <c r="H62" s="272"/>
      <c r="I62" s="41"/>
    </row>
    <row r="63" spans="1:9" ht="8.25" customHeight="1">
      <c r="A63" s="41"/>
      <c r="B63" s="41"/>
      <c r="C63" s="41"/>
      <c r="D63" s="41"/>
      <c r="E63" s="41"/>
      <c r="F63" s="41"/>
      <c r="G63" s="41"/>
      <c r="H63" s="41"/>
      <c r="I63" s="41"/>
    </row>
    <row r="64" spans="1:9" ht="31.5" customHeight="1">
      <c r="A64" s="42" t="s">
        <v>246</v>
      </c>
      <c r="B64" s="271" t="s">
        <v>256</v>
      </c>
      <c r="C64" s="271"/>
      <c r="D64" s="271"/>
      <c r="E64" s="271"/>
      <c r="F64" s="271"/>
      <c r="G64" s="271"/>
      <c r="H64" s="271"/>
      <c r="I64" s="41"/>
    </row>
    <row r="65" spans="1:9" ht="9.75" customHeight="1">
      <c r="A65" s="42"/>
      <c r="B65" s="100"/>
      <c r="C65" s="100"/>
      <c r="D65" s="100"/>
      <c r="E65" s="100"/>
      <c r="F65" s="100"/>
      <c r="G65" s="100"/>
      <c r="H65" s="100"/>
      <c r="I65" s="41"/>
    </row>
    <row r="66" spans="1:9">
      <c r="A66" s="43" t="s">
        <v>250</v>
      </c>
      <c r="B66" s="272" t="s">
        <v>249</v>
      </c>
      <c r="C66" s="272"/>
      <c r="D66" s="272"/>
      <c r="E66" s="272"/>
      <c r="F66" s="272"/>
      <c r="G66" s="272"/>
      <c r="H66" s="272"/>
      <c r="I66" s="41"/>
    </row>
    <row r="67" spans="1:9" ht="6.75" customHeight="1">
      <c r="A67" s="41"/>
      <c r="B67" s="41"/>
      <c r="C67" s="41"/>
      <c r="D67" s="41"/>
      <c r="E67" s="41"/>
      <c r="F67" s="41"/>
      <c r="G67" s="41"/>
      <c r="H67" s="41"/>
      <c r="I67" s="41"/>
    </row>
    <row r="68" spans="1:9" ht="31.5" customHeight="1">
      <c r="A68" s="42" t="s">
        <v>251</v>
      </c>
      <c r="B68" s="271" t="s">
        <v>257</v>
      </c>
      <c r="C68" s="271"/>
      <c r="D68" s="271"/>
      <c r="E68" s="271"/>
      <c r="F68" s="271"/>
      <c r="G68" s="271"/>
      <c r="H68" s="271"/>
      <c r="I68" s="41"/>
    </row>
  </sheetData>
  <sheetProtection password="CC6F" sheet="1" objects="1" scenarios="1"/>
  <mergeCells count="45">
    <mergeCell ref="B59:H59"/>
    <mergeCell ref="B62:H62"/>
    <mergeCell ref="B64:H64"/>
    <mergeCell ref="B32:H32"/>
    <mergeCell ref="B33:H33"/>
    <mergeCell ref="B35:H35"/>
    <mergeCell ref="B55:H55"/>
    <mergeCell ref="B68:H68"/>
    <mergeCell ref="B37:H37"/>
    <mergeCell ref="B38:H38"/>
    <mergeCell ref="B39:H39"/>
    <mergeCell ref="B40:H40"/>
    <mergeCell ref="B66:H66"/>
    <mergeCell ref="B42:H42"/>
    <mergeCell ref="B44:H44"/>
    <mergeCell ref="B47:H47"/>
    <mergeCell ref="B49:H49"/>
    <mergeCell ref="B52:H52"/>
    <mergeCell ref="B54:H54"/>
    <mergeCell ref="B57:H57"/>
    <mergeCell ref="B45:H45"/>
    <mergeCell ref="B50:H50"/>
    <mergeCell ref="B60:H60"/>
    <mergeCell ref="B25:H25"/>
    <mergeCell ref="B26:H26"/>
    <mergeCell ref="B28:H28"/>
    <mergeCell ref="B30:H30"/>
    <mergeCell ref="B31:H31"/>
    <mergeCell ref="B18:H18"/>
    <mergeCell ref="B19:H19"/>
    <mergeCell ref="B21:H21"/>
    <mergeCell ref="B23:H23"/>
    <mergeCell ref="B24:H24"/>
    <mergeCell ref="A1:I1"/>
    <mergeCell ref="B3:I3"/>
    <mergeCell ref="B5:I5"/>
    <mergeCell ref="B7:I7"/>
    <mergeCell ref="B8:I8"/>
    <mergeCell ref="B16:H16"/>
    <mergeCell ref="B17:H17"/>
    <mergeCell ref="B9:H9"/>
    <mergeCell ref="B11:H11"/>
    <mergeCell ref="B13:H13"/>
    <mergeCell ref="B14:H14"/>
    <mergeCell ref="B15:H15"/>
  </mergeCells>
  <printOptions horizontalCentered="1" verticalCentered="1"/>
  <pageMargins left="0.39370078740157483" right="0.39370078740157483" top="0.59055118110236227" bottom="0.78740157480314965" header="0.43307086614173229" footer="0.47244094488188981"/>
  <pageSetup paperSize="9" scale="61" orientation="portrait" horizontalDpi="200" verticalDpi="200" r:id="rId1"/>
  <headerFooter>
    <oddFooter>&amp;CСтраница &amp;P из &amp;N</oddFooter>
  </headerFooter>
  <rowBreaks count="1" manualBreakCount="1">
    <brk id="2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DBFB3"/>
  </sheetPr>
  <dimension ref="A1:T44"/>
  <sheetViews>
    <sheetView zoomScale="80" zoomScaleNormal="80" zoomScaleSheetLayoutView="100" workbookViewId="0">
      <pane xSplit="11" ySplit="6" topLeftCell="L7" activePane="bottomRight" state="frozen"/>
      <selection pane="topRight" activeCell="L1" sqref="L1"/>
      <selection pane="bottomLeft" activeCell="A5" sqref="A5"/>
      <selection pane="bottomRight" activeCell="N48" sqref="N48"/>
    </sheetView>
  </sheetViews>
  <sheetFormatPr defaultRowHeight="15"/>
  <cols>
    <col min="1" max="1" width="4.7109375" customWidth="1"/>
    <col min="2" max="2" width="42.4257812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0" width="11.28515625" customWidth="1"/>
    <col min="11" max="11" width="11.85546875" customWidth="1"/>
    <col min="12" max="12" width="10.28515625" customWidth="1"/>
    <col min="13" max="14" width="10.42578125" customWidth="1"/>
    <col min="15" max="15" width="11" customWidth="1"/>
    <col min="16" max="16" width="11.28515625" customWidth="1"/>
    <col min="17" max="18" width="10.5703125" bestFit="1" customWidth="1"/>
    <col min="19" max="19" width="11.28515625" customWidth="1"/>
    <col min="20" max="20" width="0" hidden="1" customWidth="1"/>
  </cols>
  <sheetData>
    <row r="1" spans="1:20" ht="18.75">
      <c r="A1" s="280" t="s">
        <v>187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</row>
    <row r="2" spans="1:20" ht="15.75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20" ht="18.75">
      <c r="A3" s="162"/>
      <c r="B3" s="159" t="s">
        <v>72</v>
      </c>
      <c r="C3" s="162"/>
      <c r="D3" s="162"/>
      <c r="E3" s="162"/>
      <c r="F3" s="162"/>
      <c r="G3" s="162"/>
      <c r="H3" s="162"/>
      <c r="I3" s="162"/>
      <c r="J3" s="162"/>
      <c r="K3" s="162"/>
      <c r="L3" s="339">
        <f>'Статистика Город'!B3</f>
        <v>0</v>
      </c>
      <c r="M3" s="339"/>
      <c r="N3" s="339"/>
      <c r="O3" s="162"/>
      <c r="P3" s="162"/>
      <c r="Q3" s="162"/>
      <c r="R3" s="162"/>
      <c r="S3" s="162"/>
    </row>
    <row r="4" spans="1:20" ht="15.75" thickBot="1"/>
    <row r="5" spans="1:20" s="50" customFormat="1" ht="15" customHeight="1">
      <c r="A5" s="331" t="s">
        <v>6</v>
      </c>
      <c r="B5" s="333" t="s">
        <v>211</v>
      </c>
      <c r="C5" s="335" t="s">
        <v>178</v>
      </c>
      <c r="D5" s="335"/>
      <c r="E5" s="335"/>
      <c r="F5" s="335"/>
      <c r="G5" s="335"/>
      <c r="H5" s="335"/>
      <c r="I5" s="335"/>
      <c r="J5" s="335"/>
      <c r="K5" s="57"/>
      <c r="L5" s="335" t="s">
        <v>148</v>
      </c>
      <c r="M5" s="335"/>
      <c r="N5" s="335"/>
      <c r="O5" s="335"/>
      <c r="P5" s="335"/>
      <c r="Q5" s="335"/>
      <c r="R5" s="335"/>
      <c r="S5" s="352"/>
    </row>
    <row r="6" spans="1:20" s="51" customFormat="1" ht="48.75" thickBot="1">
      <c r="A6" s="332"/>
      <c r="B6" s="334"/>
      <c r="C6" s="58" t="s">
        <v>170</v>
      </c>
      <c r="D6" s="58" t="s">
        <v>171</v>
      </c>
      <c r="E6" s="59" t="s">
        <v>172</v>
      </c>
      <c r="F6" s="59" t="s">
        <v>173</v>
      </c>
      <c r="G6" s="59" t="s">
        <v>174</v>
      </c>
      <c r="H6" s="59" t="s">
        <v>175</v>
      </c>
      <c r="I6" s="59" t="s">
        <v>176</v>
      </c>
      <c r="J6" s="59" t="s">
        <v>177</v>
      </c>
      <c r="K6" s="59" t="s">
        <v>179</v>
      </c>
      <c r="L6" s="161" t="s">
        <v>170</v>
      </c>
      <c r="M6" s="161" t="s">
        <v>171</v>
      </c>
      <c r="N6" s="60" t="s">
        <v>172</v>
      </c>
      <c r="O6" s="60" t="s">
        <v>173</v>
      </c>
      <c r="P6" s="60" t="s">
        <v>174</v>
      </c>
      <c r="Q6" s="60" t="s">
        <v>175</v>
      </c>
      <c r="R6" s="60" t="s">
        <v>176</v>
      </c>
      <c r="S6" s="61" t="s">
        <v>177</v>
      </c>
    </row>
    <row r="7" spans="1:20" s="51" customFormat="1" ht="15" customHeight="1" thickBot="1">
      <c r="A7" s="101"/>
      <c r="B7" s="77"/>
      <c r="C7" s="77"/>
      <c r="D7" s="77"/>
      <c r="E7" s="77"/>
      <c r="F7" s="77"/>
      <c r="G7" s="77"/>
      <c r="H7" s="77"/>
      <c r="I7" s="77"/>
      <c r="J7" s="77"/>
      <c r="K7" s="342" t="s">
        <v>180</v>
      </c>
      <c r="L7" s="342"/>
      <c r="M7" s="342"/>
      <c r="N7" s="342"/>
      <c r="O7" s="342"/>
      <c r="P7" s="342"/>
      <c r="Q7" s="342"/>
      <c r="R7" s="342"/>
      <c r="S7" s="343"/>
    </row>
    <row r="8" spans="1:20" s="51" customFormat="1" ht="49.5">
      <c r="A8" s="93" t="s">
        <v>7</v>
      </c>
      <c r="B8" s="88" t="s">
        <v>213</v>
      </c>
      <c r="C8" s="94">
        <f>'Опрос 13-17 лет'!D304+'Опрос Родители'!E304</f>
        <v>0</v>
      </c>
      <c r="D8" s="94">
        <f>'Опрос 13-17 лет'!D305+'Опрос Родители'!E305</f>
        <v>0</v>
      </c>
      <c r="E8" s="94">
        <f>'Опрос 13-17 лет'!D306+'Опрос Родители'!E306</f>
        <v>0</v>
      </c>
      <c r="F8" s="95"/>
      <c r="G8" s="95"/>
      <c r="H8" s="95"/>
      <c r="I8" s="95"/>
      <c r="J8" s="95"/>
      <c r="K8" s="129">
        <f>'Опрос 13-17 лет'!D308+'Опрос Родители'!E308</f>
        <v>0</v>
      </c>
      <c r="L8" s="154" t="e">
        <f>C8/K8</f>
        <v>#DIV/0!</v>
      </c>
      <c r="M8" s="154" t="e">
        <f>D8/K8</f>
        <v>#DIV/0!</v>
      </c>
      <c r="N8" s="154" t="e">
        <f>E8/K8</f>
        <v>#DIV/0!</v>
      </c>
      <c r="O8" s="157"/>
      <c r="P8" s="157"/>
      <c r="Q8" s="157"/>
      <c r="R8" s="157"/>
      <c r="S8" s="158"/>
      <c r="T8" s="78" t="e">
        <f>SUM(L8:S8)</f>
        <v>#DIV/0!</v>
      </c>
    </row>
    <row r="9" spans="1:20" s="51" customFormat="1" ht="37.5">
      <c r="A9" s="62" t="s">
        <v>8</v>
      </c>
      <c r="B9" s="53" t="s">
        <v>214</v>
      </c>
      <c r="C9" s="52">
        <f>'Опрос 13-17 лет'!E304+'Опрос Родители'!F304</f>
        <v>0</v>
      </c>
      <c r="D9" s="52">
        <f>'Опрос 13-17 лет'!E305+'Опрос Родители'!F305</f>
        <v>0</v>
      </c>
      <c r="E9" s="52">
        <f>'Опрос 13-17 лет'!E306+'Опрос Родители'!F306</f>
        <v>0</v>
      </c>
      <c r="F9" s="54"/>
      <c r="G9" s="54"/>
      <c r="H9" s="54"/>
      <c r="I9" s="54"/>
      <c r="J9" s="54"/>
      <c r="K9" s="123">
        <f>'Опрос 13-17 лет'!E308+'Опрос Родители'!F308</f>
        <v>0</v>
      </c>
      <c r="L9" s="145" t="e">
        <f>C9/K9</f>
        <v>#DIV/0!</v>
      </c>
      <c r="M9" s="145" t="e">
        <f>D9/K9</f>
        <v>#DIV/0!</v>
      </c>
      <c r="N9" s="145" t="e">
        <f>E9/K9</f>
        <v>#DIV/0!</v>
      </c>
      <c r="O9" s="146"/>
      <c r="P9" s="146"/>
      <c r="Q9" s="146"/>
      <c r="R9" s="146"/>
      <c r="S9" s="147"/>
      <c r="T9" s="78" t="e">
        <f t="shared" ref="T9:T11" si="0">SUM(L9:S9)</f>
        <v>#DIV/0!</v>
      </c>
    </row>
    <row r="10" spans="1:20" s="51" customFormat="1" ht="37.5">
      <c r="A10" s="62" t="s">
        <v>9</v>
      </c>
      <c r="B10" s="53" t="s">
        <v>215</v>
      </c>
      <c r="C10" s="52">
        <f>'Опрос 13-17 лет'!F304</f>
        <v>0</v>
      </c>
      <c r="D10" s="52">
        <f>'Опрос 13-17 лет'!F305</f>
        <v>0</v>
      </c>
      <c r="E10" s="52">
        <f>'Опрос 13-17 лет'!F306</f>
        <v>0</v>
      </c>
      <c r="F10" s="54"/>
      <c r="G10" s="54"/>
      <c r="H10" s="54"/>
      <c r="I10" s="54"/>
      <c r="J10" s="54"/>
      <c r="K10" s="123">
        <f>'Опрос 13-17 лет'!F308</f>
        <v>0</v>
      </c>
      <c r="L10" s="145" t="e">
        <f t="shared" ref="L10:L11" si="1">C10/K10</f>
        <v>#DIV/0!</v>
      </c>
      <c r="M10" s="145" t="e">
        <f t="shared" ref="M10:M11" si="2">D10/K10</f>
        <v>#DIV/0!</v>
      </c>
      <c r="N10" s="145" t="e">
        <f t="shared" ref="N10:N11" si="3">E10/K10</f>
        <v>#DIV/0!</v>
      </c>
      <c r="O10" s="146"/>
      <c r="P10" s="146"/>
      <c r="Q10" s="146"/>
      <c r="R10" s="146"/>
      <c r="S10" s="147"/>
      <c r="T10" s="78" t="e">
        <f t="shared" si="0"/>
        <v>#DIV/0!</v>
      </c>
    </row>
    <row r="11" spans="1:20" s="51" customFormat="1" ht="49.5">
      <c r="A11" s="62" t="s">
        <v>10</v>
      </c>
      <c r="B11" s="53" t="s">
        <v>216</v>
      </c>
      <c r="C11" s="52">
        <f>'Опрос 13-17 лет'!G304</f>
        <v>0</v>
      </c>
      <c r="D11" s="52">
        <f>'Опрос 13-17 лет'!G305</f>
        <v>0</v>
      </c>
      <c r="E11" s="52">
        <f>'Опрос 13-17 лет'!G306</f>
        <v>0</v>
      </c>
      <c r="F11" s="54"/>
      <c r="G11" s="54"/>
      <c r="H11" s="54"/>
      <c r="I11" s="54"/>
      <c r="J11" s="54"/>
      <c r="K11" s="123">
        <f>'Опрос 13-17 лет'!G308</f>
        <v>0</v>
      </c>
      <c r="L11" s="145" t="e">
        <f t="shared" si="1"/>
        <v>#DIV/0!</v>
      </c>
      <c r="M11" s="145" t="e">
        <f t="shared" si="2"/>
        <v>#DIV/0!</v>
      </c>
      <c r="N11" s="145" t="e">
        <f t="shared" si="3"/>
        <v>#DIV/0!</v>
      </c>
      <c r="O11" s="146"/>
      <c r="P11" s="146"/>
      <c r="Q11" s="146"/>
      <c r="R11" s="146"/>
      <c r="S11" s="147"/>
      <c r="T11" s="78" t="e">
        <f t="shared" si="0"/>
        <v>#DIV/0!</v>
      </c>
    </row>
    <row r="12" spans="1:20" s="51" customFormat="1" ht="38.25" thickBot="1">
      <c r="A12" s="63" t="s">
        <v>11</v>
      </c>
      <c r="B12" s="59" t="s">
        <v>218</v>
      </c>
      <c r="C12" s="64"/>
      <c r="D12" s="64"/>
      <c r="E12" s="64"/>
      <c r="F12" s="58">
        <f>'Опрос 13-17 лет'!H303+'Опрос Родители'!G303</f>
        <v>0</v>
      </c>
      <c r="G12" s="58">
        <f>'Опрос 13-17 лет'!H304+'Опрос Родители'!G304</f>
        <v>0</v>
      </c>
      <c r="H12" s="58">
        <f>'Опрос 13-17 лет'!H305+'Опрос Родители'!G305</f>
        <v>0</v>
      </c>
      <c r="I12" s="58">
        <f>'Опрос 13-17 лет'!H306+'Опрос Родители'!G306</f>
        <v>0</v>
      </c>
      <c r="J12" s="58">
        <f>'Опрос 13-17 лет'!H307+'Опрос Родители'!G307</f>
        <v>0</v>
      </c>
      <c r="K12" s="127">
        <f>'Опрос 13-17 лет'!H308+'Опрос Родители'!G308</f>
        <v>0</v>
      </c>
      <c r="L12" s="148"/>
      <c r="M12" s="148"/>
      <c r="N12" s="148"/>
      <c r="O12" s="149" t="e">
        <f>F12/$K12</f>
        <v>#DIV/0!</v>
      </c>
      <c r="P12" s="149" t="e">
        <f t="shared" ref="P12:S12" si="4">G12/$K12</f>
        <v>#DIV/0!</v>
      </c>
      <c r="Q12" s="149" t="e">
        <f t="shared" si="4"/>
        <v>#DIV/0!</v>
      </c>
      <c r="R12" s="149" t="e">
        <f t="shared" si="4"/>
        <v>#DIV/0!</v>
      </c>
      <c r="S12" s="150" t="e">
        <f t="shared" si="4"/>
        <v>#DIV/0!</v>
      </c>
      <c r="T12" s="78" t="e">
        <f>SUM(L12:S12)</f>
        <v>#DIV/0!</v>
      </c>
    </row>
    <row r="13" spans="1:20" s="51" customFormat="1" ht="15.75" customHeight="1" thickBot="1">
      <c r="A13" s="76"/>
      <c r="B13" s="77"/>
      <c r="C13" s="77"/>
      <c r="D13" s="77"/>
      <c r="E13" s="77"/>
      <c r="F13" s="77"/>
      <c r="G13" s="77"/>
      <c r="H13" s="77"/>
      <c r="I13" s="77"/>
      <c r="J13" s="77"/>
      <c r="K13" s="342" t="s">
        <v>181</v>
      </c>
      <c r="L13" s="342"/>
      <c r="M13" s="342"/>
      <c r="N13" s="342"/>
      <c r="O13" s="342"/>
      <c r="P13" s="342"/>
      <c r="Q13" s="342"/>
      <c r="R13" s="342"/>
      <c r="S13" s="343"/>
    </row>
    <row r="14" spans="1:20" s="51" customFormat="1" ht="25.5">
      <c r="A14" s="73" t="s">
        <v>12</v>
      </c>
      <c r="B14" s="70" t="s">
        <v>163</v>
      </c>
      <c r="C14" s="71">
        <f>'Опрос Родители'!H304</f>
        <v>0</v>
      </c>
      <c r="D14" s="71">
        <f>'Опрос Родители'!H305</f>
        <v>0</v>
      </c>
      <c r="E14" s="71">
        <f>'Опрос Родители'!H306</f>
        <v>0</v>
      </c>
      <c r="F14" s="72"/>
      <c r="G14" s="72"/>
      <c r="H14" s="72"/>
      <c r="I14" s="72"/>
      <c r="J14" s="72"/>
      <c r="K14" s="140">
        <f>'Опрос Родители'!H308</f>
        <v>0</v>
      </c>
      <c r="L14" s="142" t="e">
        <f>C14/K14</f>
        <v>#DIV/0!</v>
      </c>
      <c r="M14" s="142" t="e">
        <f>D14/K14</f>
        <v>#DIV/0!</v>
      </c>
      <c r="N14" s="142" t="e">
        <f>E14/K14</f>
        <v>#DIV/0!</v>
      </c>
      <c r="O14" s="143"/>
      <c r="P14" s="143"/>
      <c r="Q14" s="143"/>
      <c r="R14" s="143"/>
      <c r="S14" s="144"/>
      <c r="T14" s="78" t="e">
        <f t="shared" ref="T14:T20" si="5">SUM(L14:S14)</f>
        <v>#DIV/0!</v>
      </c>
    </row>
    <row r="15" spans="1:20" s="51" customFormat="1" ht="18.75">
      <c r="A15" s="65" t="s">
        <v>13</v>
      </c>
      <c r="B15" s="53" t="s">
        <v>149</v>
      </c>
      <c r="C15" s="52">
        <f>'Опрос 6-12 лет'!D304+'Опрос 13-17 лет'!I304</f>
        <v>0</v>
      </c>
      <c r="D15" s="52">
        <f>'Опрос 6-12 лет'!D305+'Опрос 13-17 лет'!I305</f>
        <v>0</v>
      </c>
      <c r="E15" s="52">
        <f>'Опрос 6-12 лет'!D306+'Опрос 13-17 лет'!I306</f>
        <v>0</v>
      </c>
      <c r="F15" s="54"/>
      <c r="G15" s="54"/>
      <c r="H15" s="54"/>
      <c r="I15" s="54"/>
      <c r="J15" s="54"/>
      <c r="K15" s="123">
        <f>'Опрос 6-12 лет'!D308+'Опрос 13-17 лет'!I308</f>
        <v>0</v>
      </c>
      <c r="L15" s="145" t="e">
        <f t="shared" ref="L15:L18" si="6">C15/K15</f>
        <v>#DIV/0!</v>
      </c>
      <c r="M15" s="145" t="e">
        <f t="shared" ref="M15:M18" si="7">D15/K15</f>
        <v>#DIV/0!</v>
      </c>
      <c r="N15" s="145" t="e">
        <f t="shared" ref="N15:N18" si="8">E15/K15</f>
        <v>#DIV/0!</v>
      </c>
      <c r="O15" s="146"/>
      <c r="P15" s="146"/>
      <c r="Q15" s="146"/>
      <c r="R15" s="146"/>
      <c r="S15" s="147"/>
      <c r="T15" s="78" t="e">
        <f t="shared" si="5"/>
        <v>#DIV/0!</v>
      </c>
    </row>
    <row r="16" spans="1:20" s="51" customFormat="1" ht="25.5">
      <c r="A16" s="65" t="s">
        <v>14</v>
      </c>
      <c r="B16" s="53" t="s">
        <v>101</v>
      </c>
      <c r="C16" s="52">
        <f>'Опрос 6-12 лет'!E304+'Опрос Родители'!I304</f>
        <v>0</v>
      </c>
      <c r="D16" s="52">
        <f>'Опрос 6-12 лет'!E305+'Опрос Родители'!I305</f>
        <v>0</v>
      </c>
      <c r="E16" s="52">
        <f>'Опрос 6-12 лет'!E306+'Опрос Родители'!I306</f>
        <v>0</v>
      </c>
      <c r="F16" s="54"/>
      <c r="G16" s="54"/>
      <c r="H16" s="54"/>
      <c r="I16" s="54"/>
      <c r="J16" s="54"/>
      <c r="K16" s="123">
        <f>'Опрос 6-12 лет'!E308+'Опрос Родители'!I308</f>
        <v>0</v>
      </c>
      <c r="L16" s="145" t="e">
        <f t="shared" si="6"/>
        <v>#DIV/0!</v>
      </c>
      <c r="M16" s="145" t="e">
        <f t="shared" si="7"/>
        <v>#DIV/0!</v>
      </c>
      <c r="N16" s="145" t="e">
        <f t="shared" si="8"/>
        <v>#DIV/0!</v>
      </c>
      <c r="O16" s="146"/>
      <c r="P16" s="146"/>
      <c r="Q16" s="146"/>
      <c r="R16" s="146"/>
      <c r="S16" s="147"/>
      <c r="T16" s="78" t="e">
        <f t="shared" si="5"/>
        <v>#DIV/0!</v>
      </c>
    </row>
    <row r="17" spans="1:20" s="51" customFormat="1" ht="25.5">
      <c r="A17" s="65" t="s">
        <v>15</v>
      </c>
      <c r="B17" s="53" t="s">
        <v>150</v>
      </c>
      <c r="C17" s="52">
        <f>'Опрос 6-12 лет'!F304+'Опрос 13-17 лет'!J304+'Опрос Родители'!I304</f>
        <v>0</v>
      </c>
      <c r="D17" s="52">
        <f>'Опрос 6-12 лет'!F305+'Опрос 13-17 лет'!J305+'Опрос Родители'!I305</f>
        <v>0</v>
      </c>
      <c r="E17" s="52">
        <f>'Опрос 6-12 лет'!F306+'Опрос 13-17 лет'!J306+'Опрос Родители'!I306</f>
        <v>0</v>
      </c>
      <c r="F17" s="54"/>
      <c r="G17" s="54"/>
      <c r="H17" s="54"/>
      <c r="I17" s="54"/>
      <c r="J17" s="54"/>
      <c r="K17" s="123">
        <f>'Опрос 6-12 лет'!F308+'Опрос 13-17 лет'!J308+'Опрос Родители'!I308</f>
        <v>0</v>
      </c>
      <c r="L17" s="145" t="e">
        <f t="shared" si="6"/>
        <v>#DIV/0!</v>
      </c>
      <c r="M17" s="145" t="e">
        <f t="shared" si="7"/>
        <v>#DIV/0!</v>
      </c>
      <c r="N17" s="145" t="e">
        <f t="shared" si="8"/>
        <v>#DIV/0!</v>
      </c>
      <c r="O17" s="146"/>
      <c r="P17" s="146"/>
      <c r="Q17" s="146"/>
      <c r="R17" s="146"/>
      <c r="S17" s="147"/>
      <c r="T17" s="78" t="e">
        <f t="shared" si="5"/>
        <v>#DIV/0!</v>
      </c>
    </row>
    <row r="18" spans="1:20" s="51" customFormat="1" ht="37.5">
      <c r="A18" s="65" t="s">
        <v>16</v>
      </c>
      <c r="B18" s="53" t="s">
        <v>219</v>
      </c>
      <c r="C18" s="52">
        <f>'Опрос 6-12 лет'!G304+'Опрос 13-17 лет'!K304+'Опрос Родители'!J304</f>
        <v>0</v>
      </c>
      <c r="D18" s="52">
        <f>'Опрос 6-12 лет'!G305+'Опрос 13-17 лет'!K305+'Опрос Родители'!J305</f>
        <v>0</v>
      </c>
      <c r="E18" s="52">
        <f>'Опрос 6-12 лет'!G306+'Опрос 13-17 лет'!K306+'Опрос Родители'!J306</f>
        <v>0</v>
      </c>
      <c r="F18" s="54"/>
      <c r="G18" s="54"/>
      <c r="H18" s="54"/>
      <c r="I18" s="54"/>
      <c r="J18" s="54"/>
      <c r="K18" s="123">
        <f>'Опрос 6-12 лет'!G308+'Опрос 13-17 лет'!K308+'Опрос Родители'!J308</f>
        <v>0</v>
      </c>
      <c r="L18" s="145" t="e">
        <f t="shared" si="6"/>
        <v>#DIV/0!</v>
      </c>
      <c r="M18" s="145" t="e">
        <f t="shared" si="7"/>
        <v>#DIV/0!</v>
      </c>
      <c r="N18" s="145" t="e">
        <f t="shared" si="8"/>
        <v>#DIV/0!</v>
      </c>
      <c r="O18" s="146"/>
      <c r="P18" s="146"/>
      <c r="Q18" s="146"/>
      <c r="R18" s="146"/>
      <c r="S18" s="147"/>
      <c r="T18" s="78" t="e">
        <f t="shared" si="5"/>
        <v>#DIV/0!</v>
      </c>
    </row>
    <row r="19" spans="1:20" s="51" customFormat="1" ht="25.5">
      <c r="A19" s="65" t="s">
        <v>17</v>
      </c>
      <c r="B19" s="53" t="s">
        <v>151</v>
      </c>
      <c r="C19" s="258">
        <f>'Опрос 6-12 лет'!H304+'Опрос 13-17 лет'!L304+'Опрос Родители'!K304</f>
        <v>0</v>
      </c>
      <c r="D19" s="258">
        <f>'Опрос 6-12 лет'!H305+'Опрос 13-17 лет'!L305+'Опрос Родители'!K305</f>
        <v>0</v>
      </c>
      <c r="E19" s="258">
        <f>'Опрос 6-12 лет'!H306+'Опрос 13-17 лет'!L306+'Опрос Родители'!K306</f>
        <v>0</v>
      </c>
      <c r="F19" s="259"/>
      <c r="G19" s="259"/>
      <c r="H19" s="259"/>
      <c r="I19" s="259"/>
      <c r="J19" s="259"/>
      <c r="K19" s="123">
        <f>'Опрос 6-12 лет'!H308+'Опрос 13-17 лет'!L308+'Опрос Родители'!K308</f>
        <v>0</v>
      </c>
      <c r="L19" s="262" t="e">
        <f>C19/$K$19</f>
        <v>#DIV/0!</v>
      </c>
      <c r="M19" s="262" t="e">
        <f t="shared" ref="M19:N19" si="9">D19/$K$19</f>
        <v>#DIV/0!</v>
      </c>
      <c r="N19" s="262" t="e">
        <f t="shared" si="9"/>
        <v>#DIV/0!</v>
      </c>
      <c r="O19" s="260"/>
      <c r="P19" s="260"/>
      <c r="Q19" s="260"/>
      <c r="R19" s="260"/>
      <c r="S19" s="261"/>
      <c r="T19" s="78" t="e">
        <f t="shared" si="5"/>
        <v>#DIV/0!</v>
      </c>
    </row>
    <row r="20" spans="1:20" s="51" customFormat="1" ht="26.25" thickBot="1">
      <c r="A20" s="66" t="s">
        <v>18</v>
      </c>
      <c r="B20" s="59" t="s">
        <v>282</v>
      </c>
      <c r="C20" s="64"/>
      <c r="D20" s="64"/>
      <c r="E20" s="64"/>
      <c r="F20" s="58">
        <f>'Опрос 13-17 лет'!M303+'Опрос Родители'!L303</f>
        <v>0</v>
      </c>
      <c r="G20" s="58">
        <f>'Опрос 13-17 лет'!M304+'Опрос Родители'!L304</f>
        <v>0</v>
      </c>
      <c r="H20" s="58">
        <f>'Опрос 13-17 лет'!M305+'Опрос Родители'!L305</f>
        <v>0</v>
      </c>
      <c r="I20" s="58">
        <f>'Опрос 13-17 лет'!M306+'Опрос Родители'!L306</f>
        <v>0</v>
      </c>
      <c r="J20" s="58">
        <f>'Опрос 13-17 лет'!M307+'Опрос Родители'!L307</f>
        <v>0</v>
      </c>
      <c r="K20" s="127">
        <f>'Опрос 13-17 лет'!M308+'Опрос Родители'!L308</f>
        <v>0</v>
      </c>
      <c r="L20" s="148"/>
      <c r="M20" s="148"/>
      <c r="N20" s="148"/>
      <c r="O20" s="149" t="e">
        <f>F20/$K20</f>
        <v>#DIV/0!</v>
      </c>
      <c r="P20" s="149" t="e">
        <f t="shared" ref="P20" si="10">G20/$K20</f>
        <v>#DIV/0!</v>
      </c>
      <c r="Q20" s="149" t="e">
        <f t="shared" ref="Q20" si="11">H20/$K20</f>
        <v>#DIV/0!</v>
      </c>
      <c r="R20" s="149" t="e">
        <f t="shared" ref="R20" si="12">I20/$K20</f>
        <v>#DIV/0!</v>
      </c>
      <c r="S20" s="150" t="e">
        <f t="shared" ref="S20" si="13">J20/$K20</f>
        <v>#DIV/0!</v>
      </c>
      <c r="T20" s="78" t="e">
        <f t="shared" si="5"/>
        <v>#DIV/0!</v>
      </c>
    </row>
    <row r="21" spans="1:20" s="51" customFormat="1" ht="15.75" customHeight="1" thickBot="1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341" t="s">
        <v>182</v>
      </c>
      <c r="L21" s="342"/>
      <c r="M21" s="342"/>
      <c r="N21" s="342"/>
      <c r="O21" s="342"/>
      <c r="P21" s="342"/>
      <c r="Q21" s="342"/>
      <c r="R21" s="342"/>
      <c r="S21" s="343"/>
    </row>
    <row r="22" spans="1:20" s="51" customFormat="1" ht="49.5">
      <c r="A22" s="69" t="s">
        <v>23</v>
      </c>
      <c r="B22" s="70" t="s">
        <v>220</v>
      </c>
      <c r="C22" s="71">
        <f>'Опрос 6-12 лет'!I304+'Опрос 13-17 лет'!N304+'Опрос Родители'!M304</f>
        <v>0</v>
      </c>
      <c r="D22" s="71">
        <f>'Опрос 6-12 лет'!I305+'Опрос 13-17 лет'!N305+'Опрос Родители'!M305</f>
        <v>0</v>
      </c>
      <c r="E22" s="71">
        <f>'Опрос 6-12 лет'!I306+'Опрос 13-17 лет'!N306+'Опрос Родители'!M306</f>
        <v>0</v>
      </c>
      <c r="F22" s="72"/>
      <c r="G22" s="72"/>
      <c r="H22" s="72"/>
      <c r="I22" s="72"/>
      <c r="J22" s="72"/>
      <c r="K22" s="140">
        <f>'Опрос 6-12 лет'!I308+'Опрос 13-17 лет'!N308+'Опрос Родители'!M308</f>
        <v>0</v>
      </c>
      <c r="L22" s="142" t="e">
        <f>C22/K22</f>
        <v>#DIV/0!</v>
      </c>
      <c r="M22" s="142" t="e">
        <f>D22/K22</f>
        <v>#DIV/0!</v>
      </c>
      <c r="N22" s="142" t="e">
        <f>E22/K22</f>
        <v>#DIV/0!</v>
      </c>
      <c r="O22" s="143"/>
      <c r="P22" s="143"/>
      <c r="Q22" s="143"/>
      <c r="R22" s="143"/>
      <c r="S22" s="144"/>
      <c r="T22" s="78" t="e">
        <f t="shared" ref="T22:T23" si="14">SUM(L22:S22)</f>
        <v>#DIV/0!</v>
      </c>
    </row>
    <row r="23" spans="1:20" s="51" customFormat="1" ht="26.25" thickBot="1">
      <c r="A23" s="63" t="s">
        <v>24</v>
      </c>
      <c r="B23" s="59" t="s">
        <v>164</v>
      </c>
      <c r="C23" s="64"/>
      <c r="D23" s="64"/>
      <c r="E23" s="64"/>
      <c r="F23" s="58">
        <f>'Опрос 13-17 лет'!O303+'Опрос Родители'!N303</f>
        <v>0</v>
      </c>
      <c r="G23" s="58">
        <f>'Опрос 13-17 лет'!O304+'Опрос Родители'!N304</f>
        <v>0</v>
      </c>
      <c r="H23" s="58">
        <f>'Опрос 13-17 лет'!O305+'Опрос Родители'!N305</f>
        <v>0</v>
      </c>
      <c r="I23" s="58">
        <f>'Опрос 13-17 лет'!O306+'Опрос Родители'!N306</f>
        <v>0</v>
      </c>
      <c r="J23" s="58">
        <f>'Опрос 13-17 лет'!O307+'Опрос Родители'!N307</f>
        <v>0</v>
      </c>
      <c r="K23" s="127">
        <f>'Опрос 13-17 лет'!O308+'Опрос Родители'!N308</f>
        <v>0</v>
      </c>
      <c r="L23" s="148"/>
      <c r="M23" s="148"/>
      <c r="N23" s="148"/>
      <c r="O23" s="149" t="e">
        <f>F23/$K23</f>
        <v>#DIV/0!</v>
      </c>
      <c r="P23" s="149" t="e">
        <f t="shared" ref="P23" si="15">G23/$K23</f>
        <v>#DIV/0!</v>
      </c>
      <c r="Q23" s="149" t="e">
        <f t="shared" ref="Q23" si="16">H23/$K23</f>
        <v>#DIV/0!</v>
      </c>
      <c r="R23" s="149" t="e">
        <f t="shared" ref="R23" si="17">I23/$K23</f>
        <v>#DIV/0!</v>
      </c>
      <c r="S23" s="150" t="e">
        <f t="shared" ref="S23" si="18">J23/$K23</f>
        <v>#DIV/0!</v>
      </c>
      <c r="T23" s="78" t="e">
        <f t="shared" si="14"/>
        <v>#DIV/0!</v>
      </c>
    </row>
    <row r="24" spans="1:20" s="50" customFormat="1" ht="15" customHeight="1">
      <c r="A24" s="331" t="s">
        <v>6</v>
      </c>
      <c r="B24" s="333" t="s">
        <v>211</v>
      </c>
      <c r="C24" s="335" t="s">
        <v>178</v>
      </c>
      <c r="D24" s="335"/>
      <c r="E24" s="335"/>
      <c r="F24" s="335"/>
      <c r="G24" s="335"/>
      <c r="H24" s="335"/>
      <c r="I24" s="335"/>
      <c r="J24" s="335"/>
      <c r="K24" s="57"/>
      <c r="L24" s="335" t="s">
        <v>148</v>
      </c>
      <c r="M24" s="335"/>
      <c r="N24" s="335"/>
      <c r="O24" s="335"/>
      <c r="P24" s="335"/>
      <c r="Q24" s="335"/>
      <c r="R24" s="335"/>
      <c r="S24" s="352"/>
    </row>
    <row r="25" spans="1:20" s="51" customFormat="1" ht="48.75" thickBot="1">
      <c r="A25" s="332"/>
      <c r="B25" s="334"/>
      <c r="C25" s="58" t="s">
        <v>170</v>
      </c>
      <c r="D25" s="58" t="s">
        <v>171</v>
      </c>
      <c r="E25" s="59" t="s">
        <v>172</v>
      </c>
      <c r="F25" s="59" t="s">
        <v>173</v>
      </c>
      <c r="G25" s="59" t="s">
        <v>174</v>
      </c>
      <c r="H25" s="59" t="s">
        <v>175</v>
      </c>
      <c r="I25" s="59" t="s">
        <v>176</v>
      </c>
      <c r="J25" s="59" t="s">
        <v>177</v>
      </c>
      <c r="K25" s="59" t="s">
        <v>179</v>
      </c>
      <c r="L25" s="161" t="s">
        <v>170</v>
      </c>
      <c r="M25" s="161" t="s">
        <v>171</v>
      </c>
      <c r="N25" s="60" t="s">
        <v>172</v>
      </c>
      <c r="O25" s="60" t="s">
        <v>173</v>
      </c>
      <c r="P25" s="60" t="s">
        <v>174</v>
      </c>
      <c r="Q25" s="60" t="s">
        <v>175</v>
      </c>
      <c r="R25" s="60" t="s">
        <v>176</v>
      </c>
      <c r="S25" s="61" t="s">
        <v>177</v>
      </c>
    </row>
    <row r="26" spans="1:20" s="51" customFormat="1" ht="15.75" customHeight="1" thickBot="1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341" t="s">
        <v>183</v>
      </c>
      <c r="L26" s="342"/>
      <c r="M26" s="342"/>
      <c r="N26" s="342"/>
      <c r="O26" s="342"/>
      <c r="P26" s="342"/>
      <c r="Q26" s="342"/>
      <c r="R26" s="342"/>
      <c r="S26" s="343"/>
    </row>
    <row r="27" spans="1:20" ht="61.5">
      <c r="A27" s="62" t="s">
        <v>31</v>
      </c>
      <c r="B27" s="53" t="s">
        <v>221</v>
      </c>
      <c r="C27" s="55">
        <f>'Опрос 13-17 лет'!P304</f>
        <v>0</v>
      </c>
      <c r="D27" s="55">
        <f>'Опрос 13-17 лет'!P305</f>
        <v>0</v>
      </c>
      <c r="E27" s="55">
        <f>'Опрос 13-17 лет'!P306</f>
        <v>0</v>
      </c>
      <c r="F27" s="56"/>
      <c r="G27" s="56"/>
      <c r="H27" s="56"/>
      <c r="I27" s="56"/>
      <c r="J27" s="56"/>
      <c r="K27" s="123">
        <f>'Опрос 13-17 лет'!P308</f>
        <v>0</v>
      </c>
      <c r="L27" s="145" t="e">
        <f>C27/K27</f>
        <v>#DIV/0!</v>
      </c>
      <c r="M27" s="145" t="e">
        <f>D27/K27</f>
        <v>#DIV/0!</v>
      </c>
      <c r="N27" s="145" t="e">
        <f>E27/K27</f>
        <v>#DIV/0!</v>
      </c>
      <c r="O27" s="146"/>
      <c r="P27" s="146"/>
      <c r="Q27" s="146"/>
      <c r="R27" s="146"/>
      <c r="S27" s="147"/>
      <c r="T27" s="78" t="e">
        <f>SUM(L27:S27)</f>
        <v>#DIV/0!</v>
      </c>
    </row>
    <row r="28" spans="1:20" ht="18.75">
      <c r="A28" s="69" t="s">
        <v>32</v>
      </c>
      <c r="B28" s="70" t="s">
        <v>154</v>
      </c>
      <c r="C28" s="74">
        <f>'Опрос 13-17 лет'!Q304</f>
        <v>0</v>
      </c>
      <c r="D28" s="74">
        <f>'Опрос 13-17 лет'!Q305</f>
        <v>0</v>
      </c>
      <c r="E28" s="74">
        <f>'Опрос 13-17 лет'!Q306</f>
        <v>0</v>
      </c>
      <c r="F28" s="75"/>
      <c r="G28" s="75"/>
      <c r="H28" s="75"/>
      <c r="I28" s="75"/>
      <c r="J28" s="75"/>
      <c r="K28" s="140">
        <f>'Опрос 13-17 лет'!Q308</f>
        <v>0</v>
      </c>
      <c r="L28" s="142" t="e">
        <f>C28/K28</f>
        <v>#DIV/0!</v>
      </c>
      <c r="M28" s="142" t="e">
        <f>D28/K28</f>
        <v>#DIV/0!</v>
      </c>
      <c r="N28" s="142" t="e">
        <f>E28/K28</f>
        <v>#DIV/0!</v>
      </c>
      <c r="O28" s="143"/>
      <c r="P28" s="143"/>
      <c r="Q28" s="143"/>
      <c r="R28" s="143"/>
      <c r="S28" s="144"/>
      <c r="T28" s="78" t="e">
        <f t="shared" ref="T28:T31" si="19">SUM(L28:S28)</f>
        <v>#DIV/0!</v>
      </c>
    </row>
    <row r="29" spans="1:20" ht="37.5">
      <c r="A29" s="62" t="s">
        <v>33</v>
      </c>
      <c r="B29" s="53" t="s">
        <v>155</v>
      </c>
      <c r="C29" s="55">
        <f>'Опрос 13-17 лет'!R304</f>
        <v>0</v>
      </c>
      <c r="D29" s="55">
        <f>'Опрос 13-17 лет'!R305</f>
        <v>0</v>
      </c>
      <c r="E29" s="55">
        <f>'Опрос 13-17 лет'!R306</f>
        <v>0</v>
      </c>
      <c r="F29" s="56"/>
      <c r="G29" s="56"/>
      <c r="H29" s="56"/>
      <c r="I29" s="56"/>
      <c r="J29" s="56"/>
      <c r="K29" s="123">
        <f>'Опрос 13-17 лет'!R308</f>
        <v>0</v>
      </c>
      <c r="L29" s="145" t="e">
        <f t="shared" ref="L29:L30" si="20">C29/K29</f>
        <v>#DIV/0!</v>
      </c>
      <c r="M29" s="145" t="e">
        <f t="shared" ref="M29:M30" si="21">D29/K29</f>
        <v>#DIV/0!</v>
      </c>
      <c r="N29" s="145" t="e">
        <f t="shared" ref="N29:N30" si="22">E29/K29</f>
        <v>#DIV/0!</v>
      </c>
      <c r="O29" s="146"/>
      <c r="P29" s="146"/>
      <c r="Q29" s="146"/>
      <c r="R29" s="146"/>
      <c r="S29" s="147"/>
      <c r="T29" s="78" t="e">
        <f t="shared" si="19"/>
        <v>#DIV/0!</v>
      </c>
    </row>
    <row r="30" spans="1:20" ht="18.75">
      <c r="A30" s="62" t="s">
        <v>34</v>
      </c>
      <c r="B30" s="53" t="s">
        <v>156</v>
      </c>
      <c r="C30" s="55">
        <f>'Опрос 13-17 лет'!S304</f>
        <v>0</v>
      </c>
      <c r="D30" s="55">
        <f>'Опрос 13-17 лет'!S305</f>
        <v>0</v>
      </c>
      <c r="E30" s="55">
        <f>'Опрос 13-17 лет'!S306</f>
        <v>0</v>
      </c>
      <c r="F30" s="56"/>
      <c r="G30" s="56"/>
      <c r="H30" s="56"/>
      <c r="I30" s="56"/>
      <c r="J30" s="56"/>
      <c r="K30" s="123">
        <f>'Опрос 13-17 лет'!S308</f>
        <v>0</v>
      </c>
      <c r="L30" s="145" t="e">
        <f t="shared" si="20"/>
        <v>#DIV/0!</v>
      </c>
      <c r="M30" s="145" t="e">
        <f t="shared" si="21"/>
        <v>#DIV/0!</v>
      </c>
      <c r="N30" s="145" t="e">
        <f t="shared" si="22"/>
        <v>#DIV/0!</v>
      </c>
      <c r="O30" s="146"/>
      <c r="P30" s="146"/>
      <c r="Q30" s="146"/>
      <c r="R30" s="146"/>
      <c r="S30" s="147"/>
      <c r="T30" s="78" t="e">
        <f t="shared" si="19"/>
        <v>#DIV/0!</v>
      </c>
    </row>
    <row r="31" spans="1:20" ht="26.25" thickBot="1">
      <c r="A31" s="63" t="s">
        <v>35</v>
      </c>
      <c r="B31" s="59" t="s">
        <v>222</v>
      </c>
      <c r="C31" s="67"/>
      <c r="D31" s="67"/>
      <c r="E31" s="67"/>
      <c r="F31" s="68">
        <f>'Опрос 13-17 лет'!T303+'Опрос Родители'!O303</f>
        <v>0</v>
      </c>
      <c r="G31" s="68">
        <f>'Опрос 13-17 лет'!T304+'Опрос Родители'!O304</f>
        <v>0</v>
      </c>
      <c r="H31" s="68">
        <f>'Опрос 13-17 лет'!T305+'Опрос Родители'!O305</f>
        <v>0</v>
      </c>
      <c r="I31" s="68">
        <f>'Опрос 13-17 лет'!T306+'Опрос Родители'!O306</f>
        <v>0</v>
      </c>
      <c r="J31" s="68">
        <f>'Опрос 13-17 лет'!T307+'Опрос Родители'!O307</f>
        <v>0</v>
      </c>
      <c r="K31" s="127">
        <f>'Опрос 13-17 лет'!T308+'Опрос Родители'!O308</f>
        <v>0</v>
      </c>
      <c r="L31" s="148"/>
      <c r="M31" s="148"/>
      <c r="N31" s="148"/>
      <c r="O31" s="149" t="e">
        <f>F31/$K31</f>
        <v>#DIV/0!</v>
      </c>
      <c r="P31" s="149" t="e">
        <f t="shared" ref="P31" si="23">G31/$K31</f>
        <v>#DIV/0!</v>
      </c>
      <c r="Q31" s="149" t="e">
        <f t="shared" ref="Q31" si="24">H31/$K31</f>
        <v>#DIV/0!</v>
      </c>
      <c r="R31" s="149" t="e">
        <f t="shared" ref="R31" si="25">I31/$K31</f>
        <v>#DIV/0!</v>
      </c>
      <c r="S31" s="150" t="e">
        <f t="shared" ref="S31" si="26">J31/$K31</f>
        <v>#DIV/0!</v>
      </c>
      <c r="T31" s="78" t="e">
        <f t="shared" si="19"/>
        <v>#DIV/0!</v>
      </c>
    </row>
    <row r="32" spans="1:20" ht="15.75" thickBot="1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341" t="s">
        <v>184</v>
      </c>
      <c r="L32" s="342"/>
      <c r="M32" s="342"/>
      <c r="N32" s="342"/>
      <c r="O32" s="342"/>
      <c r="P32" s="342"/>
      <c r="Q32" s="342"/>
      <c r="R32" s="342"/>
      <c r="S32" s="343"/>
    </row>
    <row r="33" spans="1:20" ht="37.5">
      <c r="A33" s="69" t="s">
        <v>40</v>
      </c>
      <c r="B33" s="70" t="s">
        <v>166</v>
      </c>
      <c r="C33" s="75"/>
      <c r="D33" s="75"/>
      <c r="E33" s="75"/>
      <c r="F33" s="74">
        <f>'Опрос Родители'!Q303</f>
        <v>0</v>
      </c>
      <c r="G33" s="74">
        <f>'Опрос Родители'!Q304</f>
        <v>0</v>
      </c>
      <c r="H33" s="74">
        <f>'Опрос Родители'!Q305</f>
        <v>0</v>
      </c>
      <c r="I33" s="74">
        <f>'Опрос Родители'!Q306</f>
        <v>0</v>
      </c>
      <c r="J33" s="74">
        <f>'Опрос Родители'!Q307</f>
        <v>0</v>
      </c>
      <c r="K33" s="140">
        <f>'Опрос Родители'!P308</f>
        <v>0</v>
      </c>
      <c r="L33" s="143"/>
      <c r="M33" s="143"/>
      <c r="N33" s="143"/>
      <c r="O33" s="142" t="e">
        <f t="shared" ref="O33:O35" si="27">F33/$K33</f>
        <v>#DIV/0!</v>
      </c>
      <c r="P33" s="142" t="e">
        <f t="shared" ref="P33:P35" si="28">G33/$K33</f>
        <v>#DIV/0!</v>
      </c>
      <c r="Q33" s="142" t="e">
        <f t="shared" ref="Q33:Q35" si="29">H33/$K33</f>
        <v>#DIV/0!</v>
      </c>
      <c r="R33" s="142" t="e">
        <f t="shared" ref="R33:R35" si="30">I33/$K33</f>
        <v>#DIV/0!</v>
      </c>
      <c r="S33" s="151" t="e">
        <f t="shared" ref="S33:S35" si="31">J33/$K33</f>
        <v>#DIV/0!</v>
      </c>
      <c r="T33" s="78" t="e">
        <f t="shared" ref="T33:T35" si="32">SUM(L33:S33)</f>
        <v>#DIV/0!</v>
      </c>
    </row>
    <row r="34" spans="1:20" ht="25.5">
      <c r="A34" s="80" t="s">
        <v>118</v>
      </c>
      <c r="B34" s="108" t="s">
        <v>193</v>
      </c>
      <c r="C34" s="81">
        <f>'Опрос 6-12 лет'!J304+'Опрос 13-17 лет'!U304</f>
        <v>0</v>
      </c>
      <c r="D34" s="81">
        <f>'Опрос 6-12 лет'!J305+'Опрос 13-17 лет'!U305</f>
        <v>0</v>
      </c>
      <c r="E34" s="81">
        <f>'Опрос 6-12 лет'!J306+'Опрос 13-17 лет'!U306</f>
        <v>0</v>
      </c>
      <c r="F34" s="75"/>
      <c r="G34" s="75"/>
      <c r="H34" s="75"/>
      <c r="I34" s="75"/>
      <c r="J34" s="75"/>
      <c r="K34" s="152">
        <f>'Опрос 6-12 лет'!J308+'Опрос 13-17 лет'!U308</f>
        <v>0</v>
      </c>
      <c r="L34" s="145" t="e">
        <f t="shared" ref="L34" si="33">C34/K34</f>
        <v>#DIV/0!</v>
      </c>
      <c r="M34" s="145" t="e">
        <f t="shared" ref="M34" si="34">D34/K34</f>
        <v>#DIV/0!</v>
      </c>
      <c r="N34" s="145" t="e">
        <f t="shared" ref="N34" si="35">E34/K34</f>
        <v>#DIV/0!</v>
      </c>
      <c r="O34" s="153"/>
      <c r="P34" s="153"/>
      <c r="Q34" s="153"/>
      <c r="R34" s="153"/>
      <c r="S34" s="153"/>
      <c r="T34" s="78" t="e">
        <f t="shared" ref="T34" si="36">SUM(L34:S34)</f>
        <v>#DIV/0!</v>
      </c>
    </row>
    <row r="35" spans="1:20" ht="26.25" thickBot="1">
      <c r="A35" s="63" t="s">
        <v>203</v>
      </c>
      <c r="B35" s="59" t="s">
        <v>158</v>
      </c>
      <c r="C35" s="67"/>
      <c r="D35" s="67"/>
      <c r="E35" s="67"/>
      <c r="F35" s="68">
        <f>'Опрос 13-17 лет'!V303+'Опрос Родители'!R303</f>
        <v>0</v>
      </c>
      <c r="G35" s="68">
        <f>'Опрос 13-17 лет'!V304+'Опрос Родители'!R304</f>
        <v>0</v>
      </c>
      <c r="H35" s="68">
        <f>'Опрос 13-17 лет'!V305+'Опрос Родители'!R305</f>
        <v>0</v>
      </c>
      <c r="I35" s="68">
        <f>'Опрос 13-17 лет'!V306+'Опрос Родители'!R306</f>
        <v>0</v>
      </c>
      <c r="J35" s="68">
        <f>'Опрос 13-17 лет'!V307+'Опрос Родители'!R307</f>
        <v>0</v>
      </c>
      <c r="K35" s="127">
        <f>'Опрос 13-17 лет'!V308+'Опрос Родители'!R308</f>
        <v>0</v>
      </c>
      <c r="L35" s="148"/>
      <c r="M35" s="148"/>
      <c r="N35" s="148"/>
      <c r="O35" s="149" t="e">
        <f t="shared" si="27"/>
        <v>#DIV/0!</v>
      </c>
      <c r="P35" s="149" t="e">
        <f t="shared" si="28"/>
        <v>#DIV/0!</v>
      </c>
      <c r="Q35" s="149" t="e">
        <f t="shared" si="29"/>
        <v>#DIV/0!</v>
      </c>
      <c r="R35" s="149" t="e">
        <f t="shared" si="30"/>
        <v>#DIV/0!</v>
      </c>
      <c r="S35" s="150" t="e">
        <f t="shared" si="31"/>
        <v>#DIV/0!</v>
      </c>
      <c r="T35" s="78" t="e">
        <f t="shared" si="32"/>
        <v>#DIV/0!</v>
      </c>
    </row>
    <row r="36" spans="1:20" ht="15.75" thickBot="1">
      <c r="A36" s="87"/>
      <c r="B36" s="84"/>
      <c r="C36" s="84"/>
      <c r="D36" s="84"/>
      <c r="E36" s="84"/>
      <c r="F36" s="84"/>
      <c r="G36" s="84"/>
      <c r="H36" s="84"/>
      <c r="I36" s="84"/>
      <c r="J36" s="84"/>
      <c r="K36" s="346" t="s">
        <v>185</v>
      </c>
      <c r="L36" s="347"/>
      <c r="M36" s="347"/>
      <c r="N36" s="347"/>
      <c r="O36" s="347"/>
      <c r="P36" s="347"/>
      <c r="Q36" s="347"/>
      <c r="R36" s="347"/>
      <c r="S36" s="348"/>
    </row>
    <row r="37" spans="1:20" ht="49.5">
      <c r="A37" s="82" t="s">
        <v>45</v>
      </c>
      <c r="B37" s="88" t="s">
        <v>194</v>
      </c>
      <c r="C37" s="92">
        <f>'Опрос 6-12 лет'!K304+'Опрос 13-17 лет'!W304</f>
        <v>0</v>
      </c>
      <c r="D37" s="92">
        <f>'Опрос 6-12 лет'!K305+'Опрос 13-17 лет'!W305</f>
        <v>0</v>
      </c>
      <c r="E37" s="92">
        <f>'Опрос 6-12 лет'!K306+'Опрос 13-17 лет'!W306</f>
        <v>0</v>
      </c>
      <c r="F37" s="89"/>
      <c r="G37" s="89"/>
      <c r="H37" s="89"/>
      <c r="I37" s="89"/>
      <c r="J37" s="89"/>
      <c r="K37" s="129">
        <f>'Опрос 6-12 лет'!K308+'Опрос 13-17 лет'!W308</f>
        <v>0</v>
      </c>
      <c r="L37" s="154" t="e">
        <f t="shared" ref="L37:L39" si="37">C37/K37</f>
        <v>#DIV/0!</v>
      </c>
      <c r="M37" s="154" t="e">
        <f t="shared" ref="M37:M39" si="38">D37/K37</f>
        <v>#DIV/0!</v>
      </c>
      <c r="N37" s="154" t="e">
        <f t="shared" ref="N37:N39" si="39">E37/K37</f>
        <v>#DIV/0!</v>
      </c>
      <c r="O37" s="130"/>
      <c r="P37" s="130"/>
      <c r="Q37" s="130"/>
      <c r="R37" s="130"/>
      <c r="S37" s="155"/>
      <c r="T37" s="78" t="e">
        <f t="shared" ref="T37:T39" si="40">SUM(L37:S37)</f>
        <v>#DIV/0!</v>
      </c>
    </row>
    <row r="38" spans="1:20" ht="37.5">
      <c r="A38" s="83" t="s">
        <v>46</v>
      </c>
      <c r="B38" s="53" t="s">
        <v>195</v>
      </c>
      <c r="C38" s="86">
        <f>'Опрос 6-12 лет'!L304+'Опрос 13-17 лет'!X304</f>
        <v>0</v>
      </c>
      <c r="D38" s="86">
        <f>'Опрос 6-12 лет'!L305+'Опрос 13-17 лет'!X305</f>
        <v>0</v>
      </c>
      <c r="E38" s="86">
        <f>'Опрос 6-12 лет'!L306+'Опрос 13-17 лет'!X306</f>
        <v>0</v>
      </c>
      <c r="F38" s="56"/>
      <c r="G38" s="56"/>
      <c r="H38" s="56"/>
      <c r="I38" s="56"/>
      <c r="J38" s="56"/>
      <c r="K38" s="123">
        <f>'Опрос 6-12 лет'!L308+'Опрос 13-17 лет'!X308</f>
        <v>0</v>
      </c>
      <c r="L38" s="145" t="e">
        <f t="shared" si="37"/>
        <v>#DIV/0!</v>
      </c>
      <c r="M38" s="145" t="e">
        <f t="shared" si="38"/>
        <v>#DIV/0!</v>
      </c>
      <c r="N38" s="145" t="e">
        <f t="shared" si="39"/>
        <v>#DIV/0!</v>
      </c>
      <c r="O38" s="124"/>
      <c r="P38" s="124"/>
      <c r="Q38" s="124"/>
      <c r="R38" s="124"/>
      <c r="S38" s="156"/>
      <c r="T38" s="78" t="e">
        <f t="shared" si="40"/>
        <v>#DIV/0!</v>
      </c>
    </row>
    <row r="39" spans="1:20" ht="25.5">
      <c r="A39" s="83" t="s">
        <v>47</v>
      </c>
      <c r="B39" s="53" t="s">
        <v>229</v>
      </c>
      <c r="C39" s="86">
        <f>'Опрос 13-17 лет'!Z304</f>
        <v>0</v>
      </c>
      <c r="D39" s="86">
        <f>'Опрос 13-17 лет'!Z305</f>
        <v>0</v>
      </c>
      <c r="E39" s="86">
        <f>'Опрос 13-17 лет'!Z306</f>
        <v>0</v>
      </c>
      <c r="F39" s="56"/>
      <c r="G39" s="56"/>
      <c r="H39" s="56"/>
      <c r="I39" s="56"/>
      <c r="J39" s="56"/>
      <c r="K39" s="123">
        <f>'Опрос 13-17 лет'!Y310</f>
        <v>0</v>
      </c>
      <c r="L39" s="145" t="e">
        <f t="shared" si="37"/>
        <v>#DIV/0!</v>
      </c>
      <c r="M39" s="145" t="e">
        <f t="shared" si="38"/>
        <v>#DIV/0!</v>
      </c>
      <c r="N39" s="145" t="e">
        <f t="shared" si="39"/>
        <v>#DIV/0!</v>
      </c>
      <c r="O39" s="124"/>
      <c r="P39" s="124"/>
      <c r="Q39" s="124"/>
      <c r="R39" s="124"/>
      <c r="S39" s="156"/>
      <c r="T39" s="78" t="e">
        <f t="shared" si="40"/>
        <v>#DIV/0!</v>
      </c>
    </row>
    <row r="40" spans="1:20" ht="26.25" thickBot="1">
      <c r="A40" s="85" t="s">
        <v>212</v>
      </c>
      <c r="B40" s="59" t="s">
        <v>159</v>
      </c>
      <c r="C40" s="67"/>
      <c r="D40" s="67"/>
      <c r="E40" s="67"/>
      <c r="F40" s="68">
        <f>'Опрос 13-17 лет'!AA303+'Опрос Родители'!S303</f>
        <v>0</v>
      </c>
      <c r="G40" s="68">
        <f>'Опрос 13-17 лет'!AA304+'Опрос Родители'!S304</f>
        <v>0</v>
      </c>
      <c r="H40" s="68">
        <f>'Опрос 13-17 лет'!AA305+'Опрос Родители'!S305</f>
        <v>0</v>
      </c>
      <c r="I40" s="68">
        <f>'Опрос 13-17 лет'!AA306+'Опрос Родители'!S306</f>
        <v>0</v>
      </c>
      <c r="J40" s="68">
        <f>'Опрос 13-17 лет'!AA307+'Опрос Родители'!S307</f>
        <v>0</v>
      </c>
      <c r="K40" s="127">
        <f>'Опрос 13-17 лет'!AA308+'Опрос Родители'!S308</f>
        <v>0</v>
      </c>
      <c r="L40" s="148"/>
      <c r="M40" s="148"/>
      <c r="N40" s="148"/>
      <c r="O40" s="149" t="e">
        <f>F40/$K40</f>
        <v>#DIV/0!</v>
      </c>
      <c r="P40" s="149" t="e">
        <f t="shared" ref="P40" si="41">G40/$K40</f>
        <v>#DIV/0!</v>
      </c>
      <c r="Q40" s="149" t="e">
        <f t="shared" ref="Q40" si="42">H40/$K40</f>
        <v>#DIV/0!</v>
      </c>
      <c r="R40" s="149" t="e">
        <f t="shared" ref="R40" si="43">I40/$K40</f>
        <v>#DIV/0!</v>
      </c>
      <c r="S40" s="150" t="e">
        <f t="shared" ref="S40" si="44">J40/$K40</f>
        <v>#DIV/0!</v>
      </c>
      <c r="T40" s="78" t="e">
        <f>SUM(L40:S40)</f>
        <v>#DIV/0!</v>
      </c>
    </row>
    <row r="41" spans="1:20" ht="15.75" thickBot="1">
      <c r="A41" s="91"/>
      <c r="B41" s="90"/>
      <c r="C41" s="90"/>
      <c r="D41" s="90"/>
      <c r="E41" s="90"/>
      <c r="F41" s="90"/>
      <c r="G41" s="90"/>
      <c r="H41" s="90"/>
      <c r="I41" s="90"/>
      <c r="J41" s="90"/>
      <c r="K41" s="349" t="s">
        <v>186</v>
      </c>
      <c r="L41" s="350"/>
      <c r="M41" s="350"/>
      <c r="N41" s="350"/>
      <c r="O41" s="350"/>
      <c r="P41" s="350"/>
      <c r="Q41" s="350"/>
      <c r="R41" s="350"/>
      <c r="S41" s="351"/>
    </row>
    <row r="42" spans="1:20" ht="37.5">
      <c r="A42" s="69" t="s">
        <v>52</v>
      </c>
      <c r="B42" s="70" t="s">
        <v>223</v>
      </c>
      <c r="C42" s="74">
        <f>'Опрос Родители'!T304</f>
        <v>0</v>
      </c>
      <c r="D42" s="74">
        <f>'Опрос Родители'!T305</f>
        <v>0</v>
      </c>
      <c r="E42" s="74">
        <f>'Опрос Родители'!T306</f>
        <v>0</v>
      </c>
      <c r="F42" s="75"/>
      <c r="G42" s="75"/>
      <c r="H42" s="75"/>
      <c r="I42" s="75"/>
      <c r="J42" s="75"/>
      <c r="K42" s="140">
        <f>'Опрос Родители'!T308</f>
        <v>0</v>
      </c>
      <c r="L42" s="142" t="e">
        <f>C42/K42</f>
        <v>#DIV/0!</v>
      </c>
      <c r="M42" s="142" t="e">
        <f>D42/K42</f>
        <v>#DIV/0!</v>
      </c>
      <c r="N42" s="142" t="e">
        <f>E42/K42</f>
        <v>#DIV/0!</v>
      </c>
      <c r="O42" s="143"/>
      <c r="P42" s="143"/>
      <c r="Q42" s="143"/>
      <c r="R42" s="143"/>
      <c r="S42" s="144"/>
      <c r="T42" s="78" t="e">
        <f t="shared" ref="T42:T44" si="45">SUM(L42:S42)</f>
        <v>#DIV/0!</v>
      </c>
    </row>
    <row r="43" spans="1:20" ht="49.5">
      <c r="A43" s="62" t="s">
        <v>53</v>
      </c>
      <c r="B43" s="53" t="s">
        <v>160</v>
      </c>
      <c r="C43" s="55">
        <f>'Опрос 6-12 лет'!M304+'Опрос 13-17 лет'!AB304</f>
        <v>0</v>
      </c>
      <c r="D43" s="55">
        <f>'Опрос 6-12 лет'!M305+'Опрос 13-17 лет'!AB305</f>
        <v>0</v>
      </c>
      <c r="E43" s="55">
        <f>'Опрос 6-12 лет'!M306+'Опрос 13-17 лет'!AB306</f>
        <v>0</v>
      </c>
      <c r="F43" s="56"/>
      <c r="G43" s="56"/>
      <c r="H43" s="56"/>
      <c r="I43" s="56"/>
      <c r="J43" s="56"/>
      <c r="K43" s="123">
        <f>'Опрос 6-12 лет'!M308+'Опрос 13-17 лет'!AB308</f>
        <v>0</v>
      </c>
      <c r="L43" s="145" t="e">
        <f>C43/K43</f>
        <v>#DIV/0!</v>
      </c>
      <c r="M43" s="145" t="e">
        <f>D43/K43</f>
        <v>#DIV/0!</v>
      </c>
      <c r="N43" s="145" t="e">
        <f>E43/K43</f>
        <v>#DIV/0!</v>
      </c>
      <c r="O43" s="146"/>
      <c r="P43" s="146"/>
      <c r="Q43" s="146"/>
      <c r="R43" s="146"/>
      <c r="S43" s="147"/>
      <c r="T43" s="78" t="e">
        <f t="shared" si="45"/>
        <v>#DIV/0!</v>
      </c>
    </row>
    <row r="44" spans="1:20" ht="26.25" thickBot="1">
      <c r="A44" s="63" t="s">
        <v>54</v>
      </c>
      <c r="B44" s="59" t="s">
        <v>224</v>
      </c>
      <c r="C44" s="67"/>
      <c r="D44" s="67"/>
      <c r="E44" s="67"/>
      <c r="F44" s="68">
        <f>'Опрос 13-17 лет'!AC303+'Опрос Родители'!U303</f>
        <v>0</v>
      </c>
      <c r="G44" s="68">
        <f>'Опрос 13-17 лет'!AC304+'Опрос Родители'!U304</f>
        <v>0</v>
      </c>
      <c r="H44" s="68">
        <f>'Опрос 13-17 лет'!AC305+'Опрос Родители'!U305</f>
        <v>0</v>
      </c>
      <c r="I44" s="68">
        <f>'Опрос 13-17 лет'!AC306+'Опрос Родители'!U306</f>
        <v>0</v>
      </c>
      <c r="J44" s="68">
        <f>'Опрос 13-17 лет'!AC307+'Опрос Родители'!U307</f>
        <v>0</v>
      </c>
      <c r="K44" s="127">
        <f>'Опрос 13-17 лет'!AC308+'Опрос Родители'!U308</f>
        <v>0</v>
      </c>
      <c r="L44" s="148"/>
      <c r="M44" s="148"/>
      <c r="N44" s="148"/>
      <c r="O44" s="149" t="e">
        <f>F44/$K44</f>
        <v>#DIV/0!</v>
      </c>
      <c r="P44" s="149" t="e">
        <f t="shared" ref="P44" si="46">G44/$K44</f>
        <v>#DIV/0!</v>
      </c>
      <c r="Q44" s="149" t="e">
        <f t="shared" ref="Q44" si="47">H44/$K44</f>
        <v>#DIV/0!</v>
      </c>
      <c r="R44" s="149" t="e">
        <f t="shared" ref="R44" si="48">I44/$K44</f>
        <v>#DIV/0!</v>
      </c>
      <c r="S44" s="150" t="e">
        <f t="shared" ref="S44" si="49">J44/$K44</f>
        <v>#DIV/0!</v>
      </c>
      <c r="T44" s="78" t="e">
        <f t="shared" si="45"/>
        <v>#DIV/0!</v>
      </c>
    </row>
  </sheetData>
  <mergeCells count="17">
    <mergeCell ref="L24:S24"/>
    <mergeCell ref="K26:S26"/>
    <mergeCell ref="K32:S32"/>
    <mergeCell ref="K36:S36"/>
    <mergeCell ref="K41:S41"/>
    <mergeCell ref="A1:S1"/>
    <mergeCell ref="C5:J5"/>
    <mergeCell ref="L5:S5"/>
    <mergeCell ref="B5:B6"/>
    <mergeCell ref="A5:A6"/>
    <mergeCell ref="K7:S7"/>
    <mergeCell ref="K13:S13"/>
    <mergeCell ref="K21:S21"/>
    <mergeCell ref="L3:N3"/>
    <mergeCell ref="A24:A25"/>
    <mergeCell ref="B24:B25"/>
    <mergeCell ref="C24:J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horizontalDpi="200" verticalDpi="200" r:id="rId1"/>
  <rowBreaks count="1" manualBreakCount="1">
    <brk id="23" max="1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DBFB3"/>
  </sheetPr>
  <dimension ref="A1:F56"/>
  <sheetViews>
    <sheetView tabSelected="1" zoomScaleNormal="100" zoomScaleSheetLayoutView="100" zoomScalePageLayoutView="80" workbookViewId="0">
      <selection activeCell="B23" sqref="B23"/>
    </sheetView>
  </sheetViews>
  <sheetFormatPr defaultRowHeight="15"/>
  <cols>
    <col min="1" max="1" width="5.140625" customWidth="1"/>
    <col min="2" max="2" width="106.85546875" customWidth="1"/>
    <col min="3" max="3" width="17.140625" customWidth="1"/>
    <col min="4" max="4" width="10.85546875" customWidth="1"/>
    <col min="5" max="5" width="14.28515625" hidden="1" customWidth="1"/>
    <col min="6" max="6" width="18.28515625" customWidth="1"/>
  </cols>
  <sheetData>
    <row r="1" spans="1:6" ht="21">
      <c r="A1" s="356" t="s">
        <v>63</v>
      </c>
      <c r="B1" s="356"/>
      <c r="C1" s="356"/>
      <c r="D1" s="356"/>
      <c r="E1" s="356"/>
      <c r="F1" s="356"/>
    </row>
    <row r="2" spans="1:6" s="2" customFormat="1" ht="15.75" thickBot="1">
      <c r="A2" s="227"/>
      <c r="B2" s="227"/>
      <c r="C2" s="227"/>
      <c r="D2" s="227"/>
      <c r="E2" s="227"/>
      <c r="F2" s="227"/>
    </row>
    <row r="3" spans="1:6" ht="19.5" thickBot="1">
      <c r="A3" s="361" t="s">
        <v>58</v>
      </c>
      <c r="B3" s="362"/>
      <c r="C3" s="228">
        <f>'Статистика Город'!B3</f>
        <v>0</v>
      </c>
      <c r="D3" s="362"/>
      <c r="E3" s="363"/>
      <c r="F3" s="29">
        <f>(F6+F12+F20+F26+F35+F41+F47)/7</f>
        <v>0</v>
      </c>
    </row>
    <row r="4" spans="1:6" ht="15.75" thickBot="1">
      <c r="A4" s="23"/>
      <c r="B4" s="23"/>
      <c r="C4" s="23"/>
      <c r="D4" s="23"/>
      <c r="E4" s="23"/>
      <c r="F4" s="23"/>
    </row>
    <row r="5" spans="1:6" ht="48" thickBot="1">
      <c r="A5" s="229" t="s">
        <v>6</v>
      </c>
      <c r="B5" s="230" t="s">
        <v>0</v>
      </c>
      <c r="C5" s="231" t="s">
        <v>60</v>
      </c>
      <c r="D5" s="230" t="s">
        <v>2</v>
      </c>
      <c r="E5" s="231" t="s">
        <v>102</v>
      </c>
      <c r="F5" s="232" t="s">
        <v>3</v>
      </c>
    </row>
    <row r="6" spans="1:6" ht="15" customHeight="1" thickBot="1">
      <c r="A6" s="354" t="s">
        <v>4</v>
      </c>
      <c r="B6" s="355"/>
      <c r="C6" s="355"/>
      <c r="D6" s="355"/>
      <c r="E6" s="355"/>
      <c r="F6" s="32">
        <f>SUM(F7:F11)/5</f>
        <v>0</v>
      </c>
    </row>
    <row r="7" spans="1:6" ht="31.5" customHeight="1">
      <c r="A7" s="233" t="s">
        <v>7</v>
      </c>
      <c r="B7" s="234" t="s">
        <v>264</v>
      </c>
      <c r="C7" s="235" t="s">
        <v>61</v>
      </c>
      <c r="D7" s="34">
        <f>IF(('Опрос 13-17 лет'!D308+'Опрос Родители'!E308)=0,0,('Опрос 13-17 лет'!D310+'Опрос Родители'!E310)/('Опрос 13-17 лет'!D308+'Опрос Родители'!E308))</f>
        <v>0</v>
      </c>
      <c r="E7" s="35"/>
      <c r="F7" s="163">
        <f>10*D7</f>
        <v>0</v>
      </c>
    </row>
    <row r="8" spans="1:6" ht="33" customHeight="1">
      <c r="A8" s="236" t="s">
        <v>8</v>
      </c>
      <c r="B8" s="237" t="s">
        <v>265</v>
      </c>
      <c r="C8" s="238" t="s">
        <v>61</v>
      </c>
      <c r="D8" s="30">
        <f>IF(('Опрос 13-17 лет'!E308+'Опрос Родители'!F308)=0,0,('Опрос 13-17 лет'!E310+'Опрос Родители'!F310)/('Опрос 13-17 лет'!E308+'Опрос Родители'!F308))</f>
        <v>0</v>
      </c>
      <c r="E8" s="31"/>
      <c r="F8" s="164">
        <f>10*D8</f>
        <v>0</v>
      </c>
    </row>
    <row r="9" spans="1:6" ht="32.25">
      <c r="A9" s="236" t="s">
        <v>9</v>
      </c>
      <c r="B9" s="237" t="s">
        <v>266</v>
      </c>
      <c r="C9" s="238" t="s">
        <v>61</v>
      </c>
      <c r="D9" s="30">
        <f>IF('Опрос 13-17 лет'!F308=0,0,'Опрос 13-17 лет'!F310/'Опрос 13-17 лет'!F308)</f>
        <v>0</v>
      </c>
      <c r="E9" s="31"/>
      <c r="F9" s="164">
        <f>10*D9</f>
        <v>0</v>
      </c>
    </row>
    <row r="10" spans="1:6" ht="32.25">
      <c r="A10" s="236" t="s">
        <v>10</v>
      </c>
      <c r="B10" s="237" t="s">
        <v>267</v>
      </c>
      <c r="C10" s="238" t="s">
        <v>61</v>
      </c>
      <c r="D10" s="30">
        <f>IF('Опрос 13-17 лет'!G308=0,0,'Опрос 13-17 лет'!G310/'Опрос 13-17 лет'!G308)</f>
        <v>0</v>
      </c>
      <c r="E10" s="31"/>
      <c r="F10" s="164">
        <f>10*D10</f>
        <v>0</v>
      </c>
    </row>
    <row r="11" spans="1:6" ht="48.75" thickBot="1">
      <c r="A11" s="239" t="s">
        <v>11</v>
      </c>
      <c r="B11" s="240" t="s">
        <v>202</v>
      </c>
      <c r="C11" s="241" t="s">
        <v>61</v>
      </c>
      <c r="D11" s="36">
        <f>IF(('Опрос 13-17 лет'!H308+'Опрос Родители'!G308)=0,0,('Опрос 13-17 лет'!H310+'Опрос Родители'!G310)/('Опрос 13-17 лет'!H308+'Опрос Родители'!G308))</f>
        <v>0</v>
      </c>
      <c r="E11" s="37"/>
      <c r="F11" s="165">
        <f>D11/4*10</f>
        <v>0</v>
      </c>
    </row>
    <row r="12" spans="1:6" ht="15" customHeight="1" thickBot="1">
      <c r="A12" s="354" t="s">
        <v>19</v>
      </c>
      <c r="B12" s="355"/>
      <c r="C12" s="355"/>
      <c r="D12" s="355"/>
      <c r="E12" s="355"/>
      <c r="F12" s="32">
        <f>SUM(F13:F19)/7</f>
        <v>0</v>
      </c>
    </row>
    <row r="13" spans="1:6" ht="15.75" customHeight="1">
      <c r="A13" s="233" t="s">
        <v>12</v>
      </c>
      <c r="B13" s="234" t="s">
        <v>5</v>
      </c>
      <c r="C13" s="235" t="s">
        <v>61</v>
      </c>
      <c r="D13" s="34">
        <f>IF('Опрос Родители'!H308=0,0,'Опрос Родители'!H310/'Опрос Родители'!H308)</f>
        <v>0</v>
      </c>
      <c r="E13" s="35"/>
      <c r="F13" s="166">
        <f>10*D13</f>
        <v>0</v>
      </c>
    </row>
    <row r="14" spans="1:6" ht="16.5" customHeight="1">
      <c r="A14" s="236" t="s">
        <v>13</v>
      </c>
      <c r="B14" s="237" t="s">
        <v>283</v>
      </c>
      <c r="C14" s="238" t="s">
        <v>61</v>
      </c>
      <c r="D14" s="30">
        <f>IF(('Опрос 6-12 лет'!D308+'Опрос 13-17 лет'!I308)=0,0,('Опрос 6-12 лет'!D310+'Опрос 13-17 лет'!I310)/('Опрос 6-12 лет'!D308+'Опрос 13-17 лет'!I308))</f>
        <v>0</v>
      </c>
      <c r="E14" s="31"/>
      <c r="F14" s="167">
        <f>10*D14</f>
        <v>0</v>
      </c>
    </row>
    <row r="15" spans="1:6" ht="32.25">
      <c r="A15" s="236" t="s">
        <v>14</v>
      </c>
      <c r="B15" s="237" t="s">
        <v>268</v>
      </c>
      <c r="C15" s="238" t="s">
        <v>61</v>
      </c>
      <c r="D15" s="30">
        <f>IF(('Опрос 6-12 лет'!E308+'Опрос Родители'!I308)=0,0,('Опрос 6-12 лет'!E310+'Опрос Родители'!I310)/('Опрос 6-12 лет'!E308+'Опрос Родители'!I308))</f>
        <v>0</v>
      </c>
      <c r="E15" s="31"/>
      <c r="F15" s="167">
        <f>10*D15</f>
        <v>0</v>
      </c>
    </row>
    <row r="16" spans="1:6" ht="32.25">
      <c r="A16" s="236" t="s">
        <v>15</v>
      </c>
      <c r="B16" s="237" t="s">
        <v>269</v>
      </c>
      <c r="C16" s="238" t="s">
        <v>61</v>
      </c>
      <c r="D16" s="30">
        <f>IF(('Опрос 6-12 лет'!F308+'Опрос 13-17 лет'!J308)=0,0,('Опрос 6-12 лет'!F310+'Опрос 13-17 лет'!J310)/('Опрос 6-12 лет'!F308+'Опрос 13-17 лет'!J308))</f>
        <v>0</v>
      </c>
      <c r="E16" s="31"/>
      <c r="F16" s="167">
        <f>10*D16</f>
        <v>0</v>
      </c>
    </row>
    <row r="17" spans="1:6" ht="33" customHeight="1">
      <c r="A17" s="236" t="s">
        <v>16</v>
      </c>
      <c r="B17" s="237" t="s">
        <v>270</v>
      </c>
      <c r="C17" s="238" t="s">
        <v>61</v>
      </c>
      <c r="D17" s="30">
        <f>IF(('Опрос 6-12 лет'!G308+'Опрос 13-17 лет'!K308+'Опрос Родители'!J308)=0,0,('Опрос 6-12 лет'!G310+'Опрос 13-17 лет'!K310+'Опрос Родители'!J310)/('Опрос 6-12 лет'!G308+'Опрос 13-17 лет'!K308+'Опрос Родители'!J308))</f>
        <v>0</v>
      </c>
      <c r="E17" s="31"/>
      <c r="F17" s="167">
        <f>10*D17</f>
        <v>0</v>
      </c>
    </row>
    <row r="18" spans="1:6" ht="18.75">
      <c r="A18" s="236" t="s">
        <v>17</v>
      </c>
      <c r="B18" s="237" t="s">
        <v>271</v>
      </c>
      <c r="C18" s="238" t="s">
        <v>61</v>
      </c>
      <c r="D18" s="30">
        <f>IF(('Опрос 6-12 лет'!H308+'Опрос 13-17 лет'!L308+'Опрос Родители'!K308)=0,0,('Опрос 6-12 лет'!H310+'Опрос 13-17 лет'!L310+'Опрос Родители'!K310)/('Опрос 6-12 лет'!H308+'Опрос 13-17 лет'!L308+'Опрос Родители'!K308))</f>
        <v>0</v>
      </c>
      <c r="E18" s="31"/>
      <c r="F18" s="167">
        <f>D18*10</f>
        <v>0</v>
      </c>
    </row>
    <row r="19" spans="1:6" ht="19.5" thickBot="1">
      <c r="A19" s="239" t="s">
        <v>18</v>
      </c>
      <c r="B19" s="242" t="s">
        <v>321</v>
      </c>
      <c r="C19" s="241" t="s">
        <v>61</v>
      </c>
      <c r="D19" s="36">
        <f>IF(('Опрос 13-17 лет'!M308+'Опрос Родители'!L308)=0,0,('Опрос 13-17 лет'!M310+'Опрос Родители'!L310)/('Опрос 13-17 лет'!M308+'Опрос Родители'!L308))</f>
        <v>0</v>
      </c>
      <c r="E19" s="37"/>
      <c r="F19" s="168">
        <f>D19/4*10</f>
        <v>0</v>
      </c>
    </row>
    <row r="20" spans="1:6" ht="19.5" thickBot="1">
      <c r="A20" s="354" t="s">
        <v>26</v>
      </c>
      <c r="B20" s="355"/>
      <c r="C20" s="355"/>
      <c r="D20" s="355"/>
      <c r="E20" s="355"/>
      <c r="F20" s="33">
        <f>SUM(F21:F25)/5</f>
        <v>0</v>
      </c>
    </row>
    <row r="21" spans="1:6" ht="32.25">
      <c r="A21" s="233" t="s">
        <v>20</v>
      </c>
      <c r="B21" s="234" t="s">
        <v>272</v>
      </c>
      <c r="C21" s="235" t="s">
        <v>62</v>
      </c>
      <c r="D21" s="34">
        <f>IF('Статистика Город'!E8="",0,'Статистика Город'!E17*100000/'Статистика Город'!E8)</f>
        <v>0</v>
      </c>
      <c r="E21" s="34">
        <f>'Статистика РБ'!E10*100000/'Статистика РБ'!E4</f>
        <v>7755.0865323742773</v>
      </c>
      <c r="F21" s="166">
        <f>IF('Статистика Город'!E17="",0,10*(1-D21/(D21+E21)))</f>
        <v>0</v>
      </c>
    </row>
    <row r="22" spans="1:6" ht="18.75">
      <c r="A22" s="236" t="s">
        <v>21</v>
      </c>
      <c r="B22" s="237" t="s">
        <v>25</v>
      </c>
      <c r="C22" s="238" t="s">
        <v>62</v>
      </c>
      <c r="D22" s="30">
        <f>IF('Статистика Город'!E8="",0,'Статистика Город'!E18*100000/'Статистика Город'!E8)</f>
        <v>0</v>
      </c>
      <c r="E22" s="30">
        <f>'Статистика РБ'!E11*100000/'Статистика РБ'!E4</f>
        <v>431.92151432912198</v>
      </c>
      <c r="F22" s="169">
        <f>IF('Статистика Город'!E18="",0,10*(1-D22/(D22+E22)))</f>
        <v>0</v>
      </c>
    </row>
    <row r="23" spans="1:6" ht="18.75">
      <c r="A23" s="236" t="s">
        <v>22</v>
      </c>
      <c r="B23" s="237" t="s">
        <v>37</v>
      </c>
      <c r="C23" s="238" t="s">
        <v>62</v>
      </c>
      <c r="D23" s="30">
        <f>IF('Статистика Город'!$E$10=0,0,'Статистика Город'!$E$19*1000/'Статистика Город'!$E$10)</f>
        <v>0</v>
      </c>
      <c r="E23" s="30">
        <f>'Статистика РБ'!$E$13*1000/'Статистика РБ'!$E$6</f>
        <v>0.3655118621019558</v>
      </c>
      <c r="F23" s="167">
        <f>IF('Статистика Город'!E19="",0,10*(1-D23/(D23+E23)))</f>
        <v>0</v>
      </c>
    </row>
    <row r="24" spans="1:6" ht="33" customHeight="1">
      <c r="A24" s="236" t="s">
        <v>23</v>
      </c>
      <c r="B24" s="237" t="s">
        <v>284</v>
      </c>
      <c r="C24" s="238" t="s">
        <v>61</v>
      </c>
      <c r="D24" s="30">
        <f>IF(('Опрос 6-12 лет'!I308+'Опрос 13-17 лет'!N308+'Опрос Родители'!M308)=0,0,('Опрос 6-12 лет'!I310+'Опрос 13-17 лет'!N310+'Опрос Родители'!M310)/('Опрос 6-12 лет'!I308+'Опрос 13-17 лет'!N308+'Опрос Родители'!M308))</f>
        <v>0</v>
      </c>
      <c r="E24" s="31"/>
      <c r="F24" s="167">
        <f>10*D24</f>
        <v>0</v>
      </c>
    </row>
    <row r="25" spans="1:6" ht="19.5" thickBot="1">
      <c r="A25" s="239" t="s">
        <v>24</v>
      </c>
      <c r="B25" s="243" t="s">
        <v>324</v>
      </c>
      <c r="C25" s="241" t="s">
        <v>61</v>
      </c>
      <c r="D25" s="36">
        <f>IF(('Опрос 13-17 лет'!O308+'Опрос Родители'!N308)=0,0,('Опрос 13-17 лет'!O310+'Опрос Родители'!N310)/('Опрос 13-17 лет'!O308+'Опрос Родители'!N308))</f>
        <v>0</v>
      </c>
      <c r="E25" s="37"/>
      <c r="F25" s="168">
        <f>D25/4*10</f>
        <v>0</v>
      </c>
    </row>
    <row r="26" spans="1:6" ht="19.5" thickBot="1">
      <c r="A26" s="357" t="s">
        <v>36</v>
      </c>
      <c r="B26" s="358"/>
      <c r="C26" s="358"/>
      <c r="D26" s="358"/>
      <c r="E26" s="358"/>
      <c r="F26" s="118">
        <f>SUM(F27:F34)/8</f>
        <v>0</v>
      </c>
    </row>
    <row r="27" spans="1:6" ht="18.75">
      <c r="A27" s="233" t="s">
        <v>28</v>
      </c>
      <c r="B27" s="234" t="s">
        <v>27</v>
      </c>
      <c r="C27" s="235" t="s">
        <v>62</v>
      </c>
      <c r="D27" s="34">
        <f>IF('Статистика Город'!E9="",0,'Статистика Город'!E21*1000/'Статистика Город'!E9)</f>
        <v>0</v>
      </c>
      <c r="E27" s="34">
        <f>'Статистика РБ'!E12*1000/'Статистика РБ'!E5</f>
        <v>0.69210308599692205</v>
      </c>
      <c r="F27" s="166">
        <f>IF('Статистика Город'!E21="",0,10*(1-D27/(D27+E27)))</f>
        <v>0</v>
      </c>
    </row>
    <row r="28" spans="1:6" ht="32.25" customHeight="1">
      <c r="A28" s="236" t="s">
        <v>29</v>
      </c>
      <c r="B28" s="237" t="s">
        <v>273</v>
      </c>
      <c r="C28" s="238" t="s">
        <v>62</v>
      </c>
      <c r="D28" s="30">
        <f>IF('Статистика Город'!E8="",0,'Статистика Город'!E22/'Статистика Город'!E8)</f>
        <v>0</v>
      </c>
      <c r="E28" s="31"/>
      <c r="F28" s="167">
        <f>IF('Статистика Город'!E22="",0,10*(1-D28))</f>
        <v>0</v>
      </c>
    </row>
    <row r="29" spans="1:6" ht="18.75">
      <c r="A29" s="236" t="s">
        <v>30</v>
      </c>
      <c r="B29" s="237" t="s">
        <v>38</v>
      </c>
      <c r="C29" s="238" t="s">
        <v>62</v>
      </c>
      <c r="D29" s="30">
        <f>IF('Статистика Город'!E11="",0,'Статистика Город'!E23*1000/'Статистика Город'!E11)</f>
        <v>0</v>
      </c>
      <c r="E29" s="30">
        <f>'Статистика РБ'!E14*1000/'Статистика РБ'!E7</f>
        <v>6.8295144501749077</v>
      </c>
      <c r="F29" s="167">
        <f>IF('Статистика Город'!E23="",0,10*(1-D29/(D29+E29)))</f>
        <v>0</v>
      </c>
    </row>
    <row r="30" spans="1:6" ht="32.25" customHeight="1">
      <c r="A30" s="236" t="s">
        <v>31</v>
      </c>
      <c r="B30" s="237" t="s">
        <v>274</v>
      </c>
      <c r="C30" s="238" t="s">
        <v>61</v>
      </c>
      <c r="D30" s="30">
        <f>IF('Опрос 13-17 лет'!$P$308=0,0,'Опрос 13-17 лет'!$P$310/'Опрос 13-17 лет'!$P$308)</f>
        <v>0</v>
      </c>
      <c r="E30" s="31"/>
      <c r="F30" s="167">
        <f>10*D30</f>
        <v>0</v>
      </c>
    </row>
    <row r="31" spans="1:6" ht="18.75">
      <c r="A31" s="236" t="s">
        <v>32</v>
      </c>
      <c r="B31" s="237" t="s">
        <v>275</v>
      </c>
      <c r="C31" s="238" t="s">
        <v>61</v>
      </c>
      <c r="D31" s="30">
        <f>IF('Опрос 13-17 лет'!Q308=0,0,'Опрос 13-17 лет'!Q310/'Опрос 13-17 лет'!Q308)</f>
        <v>0</v>
      </c>
      <c r="E31" s="31"/>
      <c r="F31" s="167">
        <f>10*D31</f>
        <v>0</v>
      </c>
    </row>
    <row r="32" spans="1:6" ht="32.25">
      <c r="A32" s="236" t="s">
        <v>33</v>
      </c>
      <c r="B32" s="237" t="s">
        <v>285</v>
      </c>
      <c r="C32" s="238" t="s">
        <v>61</v>
      </c>
      <c r="D32" s="30">
        <f>IF('Опрос 13-17 лет'!R308=0,0,'Опрос 13-17 лет'!R310/'Опрос 13-17 лет'!R308)</f>
        <v>0</v>
      </c>
      <c r="E32" s="31"/>
      <c r="F32" s="167">
        <f t="shared" ref="F32:F33" si="0">10*D32</f>
        <v>0</v>
      </c>
    </row>
    <row r="33" spans="1:6" ht="18.75">
      <c r="A33" s="236" t="s">
        <v>34</v>
      </c>
      <c r="B33" s="237" t="s">
        <v>276</v>
      </c>
      <c r="C33" s="238" t="s">
        <v>61</v>
      </c>
      <c r="D33" s="30">
        <f>IF('Опрос 13-17 лет'!S308=0,0,'Опрос 13-17 лет'!S310/'Опрос 13-17 лет'!S308)</f>
        <v>0</v>
      </c>
      <c r="E33" s="31"/>
      <c r="F33" s="167">
        <f t="shared" si="0"/>
        <v>0</v>
      </c>
    </row>
    <row r="34" spans="1:6" ht="19.5" thickBot="1">
      <c r="A34" s="239" t="s">
        <v>35</v>
      </c>
      <c r="B34" s="242" t="s">
        <v>277</v>
      </c>
      <c r="C34" s="241" t="s">
        <v>61</v>
      </c>
      <c r="D34" s="36">
        <f>IF(('Опрос 13-17 лет'!T308+'Опрос Родители'!O308)=0,0,('Опрос 13-17 лет'!T310+'Опрос Родители'!O310)/('Опрос 13-17 лет'!T308+'Опрос Родители'!O308))</f>
        <v>0</v>
      </c>
      <c r="E34" s="37"/>
      <c r="F34" s="168">
        <f>D34/4*10</f>
        <v>0</v>
      </c>
    </row>
    <row r="35" spans="1:6" ht="19.5" thickBot="1">
      <c r="A35" s="359" t="s">
        <v>42</v>
      </c>
      <c r="B35" s="360"/>
      <c r="C35" s="360"/>
      <c r="D35" s="360"/>
      <c r="E35" s="360"/>
      <c r="F35" s="117">
        <f>SUM(F36:F40)/5</f>
        <v>0</v>
      </c>
    </row>
    <row r="36" spans="1:6" ht="18.75">
      <c r="A36" s="233" t="s">
        <v>39</v>
      </c>
      <c r="B36" s="234" t="s">
        <v>142</v>
      </c>
      <c r="C36" s="235" t="s">
        <v>62</v>
      </c>
      <c r="D36" s="34">
        <f>'Статистика Город'!E24</f>
        <v>0</v>
      </c>
      <c r="E36" s="35"/>
      <c r="F36" s="166">
        <f>IF('Статистика Город'!E24="",0,D36)</f>
        <v>0</v>
      </c>
    </row>
    <row r="37" spans="1:6" ht="32.25">
      <c r="A37" s="244" t="s">
        <v>40</v>
      </c>
      <c r="B37" s="245" t="s">
        <v>43</v>
      </c>
      <c r="C37" s="246" t="s">
        <v>61</v>
      </c>
      <c r="D37" s="48">
        <f>IF('Опрос Родители'!P310=0,0,'Опрос Родители'!Q310/'Опрос Родители'!P310)</f>
        <v>0</v>
      </c>
      <c r="E37" s="49"/>
      <c r="F37" s="169">
        <f>D37/4*10</f>
        <v>0</v>
      </c>
    </row>
    <row r="38" spans="1:6" ht="33" customHeight="1">
      <c r="A38" s="236" t="s">
        <v>41</v>
      </c>
      <c r="B38" s="237" t="s">
        <v>278</v>
      </c>
      <c r="C38" s="238" t="s">
        <v>62</v>
      </c>
      <c r="D38" s="30">
        <f>IF('Статистика Город'!E13="",0,'Статистика Город'!E25/'Статистика Город'!E13)</f>
        <v>0</v>
      </c>
      <c r="E38" s="31"/>
      <c r="F38" s="167">
        <f>IF('Статистика Город'!E25="",0,10*(1-D38))</f>
        <v>0</v>
      </c>
    </row>
    <row r="39" spans="1:6" ht="17.25" customHeight="1">
      <c r="A39" s="247" t="s">
        <v>118</v>
      </c>
      <c r="B39" s="248" t="s">
        <v>204</v>
      </c>
      <c r="C39" s="245" t="s">
        <v>61</v>
      </c>
      <c r="D39" s="111">
        <f>IF('Опрос 6-12 лет'!J308+'Опрос 13-17 лет'!U308=0,0,('Опрос 6-12 лет'!J310+'Опрос 13-17 лет'!U310)/('Опрос 6-12 лет'!J308+'Опрос 13-17 лет'!U308))</f>
        <v>0</v>
      </c>
      <c r="E39" s="113"/>
      <c r="F39" s="170">
        <f>10*D39</f>
        <v>0</v>
      </c>
    </row>
    <row r="40" spans="1:6" ht="18" customHeight="1" thickBot="1">
      <c r="A40" s="239" t="s">
        <v>203</v>
      </c>
      <c r="B40" s="242" t="s">
        <v>322</v>
      </c>
      <c r="C40" s="241" t="s">
        <v>61</v>
      </c>
      <c r="D40" s="36">
        <f>IF(('Опрос 13-17 лет'!V308+'Опрос Родители'!R308)=0,0,('Опрос 13-17 лет'!V310+'Опрос Родители'!R310)/('Опрос 13-17 лет'!V308+'Опрос Родители'!R308))</f>
        <v>0</v>
      </c>
      <c r="E40" s="37"/>
      <c r="F40" s="168">
        <f>D40/4*10</f>
        <v>0</v>
      </c>
    </row>
    <row r="41" spans="1:6" ht="19.5" thickBot="1">
      <c r="A41" s="354" t="s">
        <v>48</v>
      </c>
      <c r="B41" s="355"/>
      <c r="C41" s="355"/>
      <c r="D41" s="355"/>
      <c r="E41" s="355"/>
      <c r="F41" s="116">
        <f>SUM(F42:F46)/5</f>
        <v>0</v>
      </c>
    </row>
    <row r="42" spans="1:6" ht="50.25" customHeight="1">
      <c r="A42" s="233" t="s">
        <v>44</v>
      </c>
      <c r="B42" s="234" t="s">
        <v>88</v>
      </c>
      <c r="C42" s="235" t="s">
        <v>62</v>
      </c>
      <c r="D42" s="109">
        <f>IF('Статистика Город'!E12=0,0,('Статистика Город'!E26+'Статистика Город'!E27+'Статистика Город'!E28)/'Статистика Город'!$E$12)</f>
        <v>0</v>
      </c>
      <c r="E42" s="110"/>
      <c r="F42" s="171">
        <f>IF(D42&lt;1,D42*10,10)</f>
        <v>0</v>
      </c>
    </row>
    <row r="43" spans="1:6" ht="32.25" customHeight="1">
      <c r="A43" s="236" t="s">
        <v>45</v>
      </c>
      <c r="B43" s="237" t="s">
        <v>286</v>
      </c>
      <c r="C43" s="238" t="s">
        <v>61</v>
      </c>
      <c r="D43" s="111">
        <f>IF('Опрос 6-12 лет'!K308+'Опрос 13-17 лет'!W308=0,0,('Опрос 6-12 лет'!K310+'Опрос 13-17 лет'!W310)/('Опрос 6-12 лет'!K308+'Опрос 13-17 лет'!W308))</f>
        <v>0</v>
      </c>
      <c r="E43" s="112"/>
      <c r="F43" s="170">
        <f>10*D43</f>
        <v>0</v>
      </c>
    </row>
    <row r="44" spans="1:6" ht="33" customHeight="1">
      <c r="A44" s="247" t="s">
        <v>46</v>
      </c>
      <c r="B44" s="248" t="s">
        <v>206</v>
      </c>
      <c r="C44" s="238" t="s">
        <v>61</v>
      </c>
      <c r="D44" s="111">
        <f>IF('Опрос 6-12 лет'!L308+'Опрос 13-17 лет'!X308=0,0,('Опрос 6-12 лет'!L310+'Опрос 13-17 лет'!X310)/('Опрос 6-12 лет'!L308+'Опрос 13-17 лет'!X308))</f>
        <v>0</v>
      </c>
      <c r="E44" s="113"/>
      <c r="F44" s="170">
        <f>10*D44</f>
        <v>0</v>
      </c>
    </row>
    <row r="45" spans="1:6" ht="33" customHeight="1">
      <c r="A45" s="247" t="s">
        <v>47</v>
      </c>
      <c r="B45" s="248" t="s">
        <v>207</v>
      </c>
      <c r="C45" s="238" t="s">
        <v>61</v>
      </c>
      <c r="D45" s="111">
        <f>IF('Опрос 13-17 лет'!Y310=0,0,'Опрос 13-17 лет'!Z310/'Опрос 13-17 лет'!Y310)</f>
        <v>0</v>
      </c>
      <c r="E45" s="113"/>
      <c r="F45" s="170">
        <f>10*D45</f>
        <v>0</v>
      </c>
    </row>
    <row r="46" spans="1:6" ht="33" thickBot="1">
      <c r="A46" s="239" t="s">
        <v>205</v>
      </c>
      <c r="B46" s="242" t="s">
        <v>323</v>
      </c>
      <c r="C46" s="241" t="s">
        <v>61</v>
      </c>
      <c r="D46" s="114">
        <f>IF(('Опрос 13-17 лет'!AA308+'Опрос Родители'!S308)=0,0,('Опрос 13-17 лет'!AA310+'Опрос Родители'!S310)/('Опрос 13-17 лет'!AA308+'Опрос Родители'!S308))</f>
        <v>0</v>
      </c>
      <c r="E46" s="115"/>
      <c r="F46" s="172">
        <f>D46/4*10</f>
        <v>0</v>
      </c>
    </row>
    <row r="47" spans="1:6" ht="19.5" thickBot="1">
      <c r="A47" s="354" t="s">
        <v>57</v>
      </c>
      <c r="B47" s="355"/>
      <c r="C47" s="355"/>
      <c r="D47" s="355"/>
      <c r="E47" s="355"/>
      <c r="F47" s="116">
        <f>SUM(F48:F53)/6</f>
        <v>0</v>
      </c>
    </row>
    <row r="48" spans="1:6" ht="18.75">
      <c r="A48" s="233" t="s">
        <v>49</v>
      </c>
      <c r="B48" s="234" t="s">
        <v>308</v>
      </c>
      <c r="C48" s="235" t="s">
        <v>62</v>
      </c>
      <c r="D48" s="34">
        <f>IF('Статистика Город'!E8="",0,'Статистика Город'!E29*1000/'Статистика Город'!E8)</f>
        <v>0</v>
      </c>
      <c r="E48" s="34">
        <f>'Статистика РБ'!E15*1000/'Статистика РБ'!E4</f>
        <v>1.7377437381158722</v>
      </c>
      <c r="F48" s="166">
        <f>IF('Статистика Город'!E29="",0,10*(1-D48/(D48+E48)))</f>
        <v>0</v>
      </c>
    </row>
    <row r="49" spans="1:6" ht="16.5" customHeight="1">
      <c r="A49" s="236" t="s">
        <v>50</v>
      </c>
      <c r="B49" s="237" t="s">
        <v>55</v>
      </c>
      <c r="C49" s="238" t="s">
        <v>62</v>
      </c>
      <c r="D49" s="30">
        <f>IF('Статистика Город'!E14="",0,'Статистика Город'!E30/'Статистика Город'!E14)</f>
        <v>0</v>
      </c>
      <c r="E49" s="30"/>
      <c r="F49" s="173">
        <f>IF('Статистика Город'!E30="",0,10*D49)</f>
        <v>0</v>
      </c>
    </row>
    <row r="50" spans="1:6" ht="18.75">
      <c r="A50" s="236" t="s">
        <v>51</v>
      </c>
      <c r="B50" s="237" t="s">
        <v>56</v>
      </c>
      <c r="C50" s="238" t="s">
        <v>62</v>
      </c>
      <c r="D50" s="30">
        <f>IF('Статистика Город'!E8="",0,'Статистика Город'!E31*1000/'Статистика Город'!E8)</f>
        <v>0</v>
      </c>
      <c r="E50" s="30">
        <f>'Статистика РБ'!E16*1000/'Статистика РБ'!E4</f>
        <v>9.4430447505331969</v>
      </c>
      <c r="F50" s="167">
        <f>IF('Статистика Город'!E31="",0,10*(1-D50/(D50+E50)))</f>
        <v>0</v>
      </c>
    </row>
    <row r="51" spans="1:6" ht="32.25">
      <c r="A51" s="236" t="s">
        <v>52</v>
      </c>
      <c r="B51" s="237" t="s">
        <v>279</v>
      </c>
      <c r="C51" s="238" t="s">
        <v>61</v>
      </c>
      <c r="D51" s="30">
        <f>IF('Опрос Родители'!T308=0,0,'Опрос Родители'!T310/'Опрос Родители'!T308)</f>
        <v>0</v>
      </c>
      <c r="E51" s="31"/>
      <c r="F51" s="167">
        <f>10*D51</f>
        <v>0</v>
      </c>
    </row>
    <row r="52" spans="1:6" ht="30" customHeight="1">
      <c r="A52" s="236" t="s">
        <v>53</v>
      </c>
      <c r="B52" s="237" t="s">
        <v>208</v>
      </c>
      <c r="C52" s="238" t="s">
        <v>61</v>
      </c>
      <c r="D52" s="30">
        <f>IF(('Опрос 6-12 лет'!M308+'Опрос 13-17 лет'!AB308)=0,0,('Опрос 6-12 лет'!M310+'Опрос 13-17 лет'!AB310)/('Опрос 6-12 лет'!M308+'Опрос 13-17 лет'!AB308))</f>
        <v>0</v>
      </c>
      <c r="E52" s="31"/>
      <c r="F52" s="167">
        <f>10*D52</f>
        <v>0</v>
      </c>
    </row>
    <row r="53" spans="1:6" ht="33" thickBot="1">
      <c r="A53" s="239" t="s">
        <v>54</v>
      </c>
      <c r="B53" s="242" t="s">
        <v>280</v>
      </c>
      <c r="C53" s="241" t="s">
        <v>61</v>
      </c>
      <c r="D53" s="36">
        <f>IF(('Опрос 13-17 лет'!AC308+'Опрос Родители'!U308)=0,0,('Опрос 13-17 лет'!AC310+'Опрос Родители'!U310)/('Опрос 13-17 лет'!AC308+'Опрос Родители'!U308))</f>
        <v>0</v>
      </c>
      <c r="E53" s="37"/>
      <c r="F53" s="168">
        <f>D53/4*10</f>
        <v>0</v>
      </c>
    </row>
    <row r="54" spans="1:6">
      <c r="A54" s="23"/>
      <c r="B54" s="23"/>
      <c r="C54" s="23"/>
      <c r="D54" s="23"/>
      <c r="E54" s="23"/>
      <c r="F54" s="23"/>
    </row>
    <row r="55" spans="1:6" ht="18.75">
      <c r="A55" s="353" t="s">
        <v>188</v>
      </c>
      <c r="B55" s="353"/>
      <c r="C55" s="353"/>
      <c r="D55" s="23"/>
      <c r="E55" s="23"/>
      <c r="F55" s="249">
        <f>(F50+F49+F48+F42+F38+F36+F29+F28+F27+F23+F22+F21)/12</f>
        <v>0</v>
      </c>
    </row>
    <row r="56" spans="1:6" ht="18.75">
      <c r="A56" s="353" t="s">
        <v>189</v>
      </c>
      <c r="B56" s="353"/>
      <c r="C56" s="353"/>
      <c r="D56" s="23"/>
      <c r="E56" s="23"/>
      <c r="F56" s="249">
        <f>(F53+F52+F51+F46+F45+F44+F43+F40+F39+F37+F34+F33+F32+F31+F30+F25+F24+F19+F18+F17+F16+F15+F14+F13+F11+F10+F9+F8+F7)/29</f>
        <v>0</v>
      </c>
    </row>
  </sheetData>
  <mergeCells count="12">
    <mergeCell ref="A55:C55"/>
    <mergeCell ref="A56:C56"/>
    <mergeCell ref="A47:E47"/>
    <mergeCell ref="A1:F1"/>
    <mergeCell ref="A12:E12"/>
    <mergeCell ref="A26:E26"/>
    <mergeCell ref="A35:E35"/>
    <mergeCell ref="A6:E6"/>
    <mergeCell ref="A20:E20"/>
    <mergeCell ref="A41:E41"/>
    <mergeCell ref="A3:B3"/>
    <mergeCell ref="D3:E3"/>
  </mergeCells>
  <pageMargins left="0.7" right="0.7" top="0.75" bottom="0.75" header="0.3" footer="0.3"/>
  <pageSetup paperSize="9" scale="50" orientation="portrait" r:id="rId1"/>
  <rowBreaks count="1" manualBreakCount="1">
    <brk id="5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DBFB3"/>
  </sheetPr>
  <dimension ref="A1:B24"/>
  <sheetViews>
    <sheetView workbookViewId="0">
      <selection activeCell="A13" sqref="A13"/>
    </sheetView>
  </sheetViews>
  <sheetFormatPr defaultRowHeight="15"/>
  <cols>
    <col min="1" max="1" width="60.42578125" customWidth="1"/>
    <col min="2" max="2" width="18.28515625" customWidth="1"/>
    <col min="257" max="257" width="60.42578125" customWidth="1"/>
    <col min="258" max="258" width="18.28515625" customWidth="1"/>
    <col min="513" max="513" width="60.42578125" customWidth="1"/>
    <col min="514" max="514" width="18.28515625" customWidth="1"/>
    <col min="769" max="769" width="60.42578125" customWidth="1"/>
    <col min="770" max="770" width="18.28515625" customWidth="1"/>
    <col min="1025" max="1025" width="60.42578125" customWidth="1"/>
    <col min="1026" max="1026" width="18.28515625" customWidth="1"/>
    <col min="1281" max="1281" width="60.42578125" customWidth="1"/>
    <col min="1282" max="1282" width="18.28515625" customWidth="1"/>
    <col min="1537" max="1537" width="60.42578125" customWidth="1"/>
    <col min="1538" max="1538" width="18.28515625" customWidth="1"/>
    <col min="1793" max="1793" width="60.42578125" customWidth="1"/>
    <col min="1794" max="1794" width="18.28515625" customWidth="1"/>
    <col min="2049" max="2049" width="60.42578125" customWidth="1"/>
    <col min="2050" max="2050" width="18.28515625" customWidth="1"/>
    <col min="2305" max="2305" width="60.42578125" customWidth="1"/>
    <col min="2306" max="2306" width="18.28515625" customWidth="1"/>
    <col min="2561" max="2561" width="60.42578125" customWidth="1"/>
    <col min="2562" max="2562" width="18.28515625" customWidth="1"/>
    <col min="2817" max="2817" width="60.42578125" customWidth="1"/>
    <col min="2818" max="2818" width="18.28515625" customWidth="1"/>
    <col min="3073" max="3073" width="60.42578125" customWidth="1"/>
    <col min="3074" max="3074" width="18.28515625" customWidth="1"/>
    <col min="3329" max="3329" width="60.42578125" customWidth="1"/>
    <col min="3330" max="3330" width="18.28515625" customWidth="1"/>
    <col min="3585" max="3585" width="60.42578125" customWidth="1"/>
    <col min="3586" max="3586" width="18.28515625" customWidth="1"/>
    <col min="3841" max="3841" width="60.42578125" customWidth="1"/>
    <col min="3842" max="3842" width="18.28515625" customWidth="1"/>
    <col min="4097" max="4097" width="60.42578125" customWidth="1"/>
    <col min="4098" max="4098" width="18.28515625" customWidth="1"/>
    <col min="4353" max="4353" width="60.42578125" customWidth="1"/>
    <col min="4354" max="4354" width="18.28515625" customWidth="1"/>
    <col min="4609" max="4609" width="60.42578125" customWidth="1"/>
    <col min="4610" max="4610" width="18.28515625" customWidth="1"/>
    <col min="4865" max="4865" width="60.42578125" customWidth="1"/>
    <col min="4866" max="4866" width="18.28515625" customWidth="1"/>
    <col min="5121" max="5121" width="60.42578125" customWidth="1"/>
    <col min="5122" max="5122" width="18.28515625" customWidth="1"/>
    <col min="5377" max="5377" width="60.42578125" customWidth="1"/>
    <col min="5378" max="5378" width="18.28515625" customWidth="1"/>
    <col min="5633" max="5633" width="60.42578125" customWidth="1"/>
    <col min="5634" max="5634" width="18.28515625" customWidth="1"/>
    <col min="5889" max="5889" width="60.42578125" customWidth="1"/>
    <col min="5890" max="5890" width="18.28515625" customWidth="1"/>
    <col min="6145" max="6145" width="60.42578125" customWidth="1"/>
    <col min="6146" max="6146" width="18.28515625" customWidth="1"/>
    <col min="6401" max="6401" width="60.42578125" customWidth="1"/>
    <col min="6402" max="6402" width="18.28515625" customWidth="1"/>
    <col min="6657" max="6657" width="60.42578125" customWidth="1"/>
    <col min="6658" max="6658" width="18.28515625" customWidth="1"/>
    <col min="6913" max="6913" width="60.42578125" customWidth="1"/>
    <col min="6914" max="6914" width="18.28515625" customWidth="1"/>
    <col min="7169" max="7169" width="60.42578125" customWidth="1"/>
    <col min="7170" max="7170" width="18.28515625" customWidth="1"/>
    <col min="7425" max="7425" width="60.42578125" customWidth="1"/>
    <col min="7426" max="7426" width="18.28515625" customWidth="1"/>
    <col min="7681" max="7681" width="60.42578125" customWidth="1"/>
    <col min="7682" max="7682" width="18.28515625" customWidth="1"/>
    <col min="7937" max="7937" width="60.42578125" customWidth="1"/>
    <col min="7938" max="7938" width="18.28515625" customWidth="1"/>
    <col min="8193" max="8193" width="60.42578125" customWidth="1"/>
    <col min="8194" max="8194" width="18.28515625" customWidth="1"/>
    <col min="8449" max="8449" width="60.42578125" customWidth="1"/>
    <col min="8450" max="8450" width="18.28515625" customWidth="1"/>
    <col min="8705" max="8705" width="60.42578125" customWidth="1"/>
    <col min="8706" max="8706" width="18.28515625" customWidth="1"/>
    <col min="8961" max="8961" width="60.42578125" customWidth="1"/>
    <col min="8962" max="8962" width="18.28515625" customWidth="1"/>
    <col min="9217" max="9217" width="60.42578125" customWidth="1"/>
    <col min="9218" max="9218" width="18.28515625" customWidth="1"/>
    <col min="9473" max="9473" width="60.42578125" customWidth="1"/>
    <col min="9474" max="9474" width="18.28515625" customWidth="1"/>
    <col min="9729" max="9729" width="60.42578125" customWidth="1"/>
    <col min="9730" max="9730" width="18.28515625" customWidth="1"/>
    <col min="9985" max="9985" width="60.42578125" customWidth="1"/>
    <col min="9986" max="9986" width="18.28515625" customWidth="1"/>
    <col min="10241" max="10241" width="60.42578125" customWidth="1"/>
    <col min="10242" max="10242" width="18.28515625" customWidth="1"/>
    <col min="10497" max="10497" width="60.42578125" customWidth="1"/>
    <col min="10498" max="10498" width="18.28515625" customWidth="1"/>
    <col min="10753" max="10753" width="60.42578125" customWidth="1"/>
    <col min="10754" max="10754" width="18.28515625" customWidth="1"/>
    <col min="11009" max="11009" width="60.42578125" customWidth="1"/>
    <col min="11010" max="11010" width="18.28515625" customWidth="1"/>
    <col min="11265" max="11265" width="60.42578125" customWidth="1"/>
    <col min="11266" max="11266" width="18.28515625" customWidth="1"/>
    <col min="11521" max="11521" width="60.42578125" customWidth="1"/>
    <col min="11522" max="11522" width="18.28515625" customWidth="1"/>
    <col min="11777" max="11777" width="60.42578125" customWidth="1"/>
    <col min="11778" max="11778" width="18.28515625" customWidth="1"/>
    <col min="12033" max="12033" width="60.42578125" customWidth="1"/>
    <col min="12034" max="12034" width="18.28515625" customWidth="1"/>
    <col min="12289" max="12289" width="60.42578125" customWidth="1"/>
    <col min="12290" max="12290" width="18.28515625" customWidth="1"/>
    <col min="12545" max="12545" width="60.42578125" customWidth="1"/>
    <col min="12546" max="12546" width="18.28515625" customWidth="1"/>
    <col min="12801" max="12801" width="60.42578125" customWidth="1"/>
    <col min="12802" max="12802" width="18.28515625" customWidth="1"/>
    <col min="13057" max="13057" width="60.42578125" customWidth="1"/>
    <col min="13058" max="13058" width="18.28515625" customWidth="1"/>
    <col min="13313" max="13313" width="60.42578125" customWidth="1"/>
    <col min="13314" max="13314" width="18.28515625" customWidth="1"/>
    <col min="13569" max="13569" width="60.42578125" customWidth="1"/>
    <col min="13570" max="13570" width="18.28515625" customWidth="1"/>
    <col min="13825" max="13825" width="60.42578125" customWidth="1"/>
    <col min="13826" max="13826" width="18.28515625" customWidth="1"/>
    <col min="14081" max="14081" width="60.42578125" customWidth="1"/>
    <col min="14082" max="14082" width="18.28515625" customWidth="1"/>
    <col min="14337" max="14337" width="60.42578125" customWidth="1"/>
    <col min="14338" max="14338" width="18.28515625" customWidth="1"/>
    <col min="14593" max="14593" width="60.42578125" customWidth="1"/>
    <col min="14594" max="14594" width="18.28515625" customWidth="1"/>
    <col min="14849" max="14849" width="60.42578125" customWidth="1"/>
    <col min="14850" max="14850" width="18.28515625" customWidth="1"/>
    <col min="15105" max="15105" width="60.42578125" customWidth="1"/>
    <col min="15106" max="15106" width="18.28515625" customWidth="1"/>
    <col min="15361" max="15361" width="60.42578125" customWidth="1"/>
    <col min="15362" max="15362" width="18.28515625" customWidth="1"/>
    <col min="15617" max="15617" width="60.42578125" customWidth="1"/>
    <col min="15618" max="15618" width="18.28515625" customWidth="1"/>
    <col min="15873" max="15873" width="60.42578125" customWidth="1"/>
    <col min="15874" max="15874" width="18.28515625" customWidth="1"/>
    <col min="16129" max="16129" width="60.42578125" customWidth="1"/>
    <col min="16130" max="16130" width="18.28515625" customWidth="1"/>
  </cols>
  <sheetData>
    <row r="1" spans="1:2" s="23" customFormat="1" ht="15.75" thickBot="1"/>
    <row r="2" spans="1:2" s="23" customFormat="1" ht="48" thickBot="1">
      <c r="A2" s="250" t="s">
        <v>6</v>
      </c>
      <c r="B2" s="251" t="s">
        <v>3</v>
      </c>
    </row>
    <row r="3" spans="1:2" s="23" customFormat="1" ht="38.25" thickBot="1">
      <c r="A3" s="252" t="s">
        <v>134</v>
      </c>
      <c r="B3" s="44">
        <f>Индекс!F6</f>
        <v>0</v>
      </c>
    </row>
    <row r="4" spans="1:2" s="23" customFormat="1" ht="19.5" thickBot="1">
      <c r="A4" s="252" t="s">
        <v>135</v>
      </c>
      <c r="B4" s="44">
        <f>Индекс!F12</f>
        <v>0</v>
      </c>
    </row>
    <row r="5" spans="1:2" s="23" customFormat="1" ht="19.5" thickBot="1">
      <c r="A5" s="252" t="s">
        <v>136</v>
      </c>
      <c r="B5" s="45">
        <f>Индекс!F20</f>
        <v>0</v>
      </c>
    </row>
    <row r="6" spans="1:2" s="23" customFormat="1" ht="19.5" thickBot="1">
      <c r="A6" s="252" t="s">
        <v>137</v>
      </c>
      <c r="B6" s="45">
        <f>Индекс!F26</f>
        <v>0</v>
      </c>
    </row>
    <row r="7" spans="1:2" s="23" customFormat="1" ht="19.5" thickBot="1">
      <c r="A7" s="252" t="s">
        <v>138</v>
      </c>
      <c r="B7" s="45">
        <f>Индекс!F35</f>
        <v>0</v>
      </c>
    </row>
    <row r="8" spans="1:2" s="23" customFormat="1" ht="19.5" thickBot="1">
      <c r="A8" s="252" t="s">
        <v>139</v>
      </c>
      <c r="B8" s="45">
        <f>Индекс!F41</f>
        <v>0</v>
      </c>
    </row>
    <row r="9" spans="1:2" s="23" customFormat="1" ht="19.5" thickBot="1">
      <c r="A9" s="252" t="s">
        <v>140</v>
      </c>
      <c r="B9" s="45">
        <f>Индекс!F47</f>
        <v>0</v>
      </c>
    </row>
    <row r="10" spans="1:2" s="23" customFormat="1"/>
    <row r="11" spans="1:2" s="23" customFormat="1"/>
    <row r="12" spans="1:2" s="23" customFormat="1"/>
    <row r="13" spans="1:2" s="23" customFormat="1"/>
    <row r="14" spans="1:2" s="23" customFormat="1"/>
    <row r="15" spans="1:2" s="23" customFormat="1"/>
    <row r="16" spans="1:2" s="23" customFormat="1"/>
    <row r="17" s="23" customFormat="1"/>
    <row r="18" s="23" customFormat="1"/>
    <row r="19" s="23" customFormat="1"/>
    <row r="20" s="23" customFormat="1"/>
    <row r="21" s="23" customFormat="1"/>
    <row r="22" s="23" customFormat="1"/>
    <row r="23" s="23" customFormat="1"/>
    <row r="24" s="23" customFormat="1"/>
  </sheetData>
  <sheetProtection password="CC6F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E16"/>
  <sheetViews>
    <sheetView zoomScale="110" zoomScaleNormal="110" workbookViewId="0">
      <selection activeCell="H5" sqref="H5"/>
    </sheetView>
  </sheetViews>
  <sheetFormatPr defaultRowHeight="15"/>
  <cols>
    <col min="1" max="1" width="12.28515625" customWidth="1"/>
    <col min="2" max="2" width="24.85546875" customWidth="1"/>
    <col min="3" max="3" width="22.85546875" customWidth="1"/>
    <col min="4" max="4" width="33.5703125" customWidth="1"/>
    <col min="5" max="5" width="12.28515625" customWidth="1"/>
  </cols>
  <sheetData>
    <row r="1" spans="1:5" ht="18.75">
      <c r="A1" s="280" t="s">
        <v>93</v>
      </c>
      <c r="B1" s="280"/>
      <c r="C1" s="280"/>
      <c r="D1" s="280"/>
      <c r="E1" s="280"/>
    </row>
    <row r="2" spans="1:5" ht="18.75">
      <c r="A2" s="282"/>
      <c r="B2" s="282"/>
      <c r="C2" s="282"/>
      <c r="D2" s="282"/>
      <c r="E2" s="282"/>
    </row>
    <row r="3" spans="1:5" ht="15.75" thickBot="1">
      <c r="A3" s="281" t="s">
        <v>68</v>
      </c>
      <c r="B3" s="281"/>
      <c r="C3" s="281" t="s">
        <v>89</v>
      </c>
      <c r="D3" s="281"/>
      <c r="E3" s="4" t="s">
        <v>69</v>
      </c>
    </row>
    <row r="4" spans="1:5" ht="32.25" customHeight="1" thickBot="1">
      <c r="A4" s="287" t="s">
        <v>95</v>
      </c>
      <c r="B4" s="288"/>
      <c r="C4" s="283" t="s">
        <v>125</v>
      </c>
      <c r="D4" s="284"/>
      <c r="E4" s="119">
        <v>1789677</v>
      </c>
    </row>
    <row r="5" spans="1:5" ht="30.75" customHeight="1" thickBot="1">
      <c r="A5" s="289"/>
      <c r="B5" s="290"/>
      <c r="C5" s="283" t="s">
        <v>126</v>
      </c>
      <c r="D5" s="284"/>
      <c r="E5" s="119">
        <v>562055</v>
      </c>
    </row>
    <row r="6" spans="1:5" ht="21.75" customHeight="1" thickBot="1">
      <c r="A6" s="289"/>
      <c r="B6" s="290"/>
      <c r="C6" s="293" t="s">
        <v>190</v>
      </c>
      <c r="D6" s="294"/>
      <c r="E6" s="139">
        <v>1408983</v>
      </c>
    </row>
    <row r="7" spans="1:5" ht="30.75" customHeight="1" thickBot="1">
      <c r="A7" s="291"/>
      <c r="B7" s="292"/>
      <c r="C7" s="285" t="s">
        <v>258</v>
      </c>
      <c r="D7" s="286"/>
      <c r="E7" s="119">
        <v>233838</v>
      </c>
    </row>
    <row r="9" spans="1:5" ht="30.75" thickBot="1">
      <c r="A9" s="5" t="s">
        <v>59</v>
      </c>
      <c r="B9" s="278" t="s">
        <v>64</v>
      </c>
      <c r="C9" s="279"/>
      <c r="D9" s="5" t="s">
        <v>89</v>
      </c>
      <c r="E9" s="6" t="s">
        <v>69</v>
      </c>
    </row>
    <row r="10" spans="1:5" ht="120.75" thickBot="1">
      <c r="A10" s="38" t="s">
        <v>20</v>
      </c>
      <c r="B10" s="276" t="s">
        <v>309</v>
      </c>
      <c r="C10" s="277"/>
      <c r="D10" s="39" t="s">
        <v>127</v>
      </c>
      <c r="E10" s="119">
        <v>138791</v>
      </c>
    </row>
    <row r="11" spans="1:5" ht="60.75" thickBot="1">
      <c r="A11" s="38" t="s">
        <v>21</v>
      </c>
      <c r="B11" s="276" t="s">
        <v>96</v>
      </c>
      <c r="C11" s="277"/>
      <c r="D11" s="39" t="s">
        <v>66</v>
      </c>
      <c r="E11" s="119">
        <v>7730</v>
      </c>
    </row>
    <row r="12" spans="1:5" ht="61.5" customHeight="1" thickBot="1">
      <c r="A12" s="38" t="s">
        <v>22</v>
      </c>
      <c r="B12" s="276" t="s">
        <v>310</v>
      </c>
      <c r="C12" s="277"/>
      <c r="D12" s="39" t="s">
        <v>129</v>
      </c>
      <c r="E12" s="121">
        <v>389</v>
      </c>
    </row>
    <row r="13" spans="1:5" ht="43.5" customHeight="1" thickBot="1">
      <c r="A13" s="38" t="s">
        <v>28</v>
      </c>
      <c r="B13" s="276" t="s">
        <v>310</v>
      </c>
      <c r="C13" s="277"/>
      <c r="D13" s="39" t="s">
        <v>128</v>
      </c>
      <c r="E13" s="122">
        <v>515</v>
      </c>
    </row>
    <row r="14" spans="1:5" ht="45.75" thickBot="1">
      <c r="A14" s="38" t="s">
        <v>31</v>
      </c>
      <c r="B14" s="276" t="s">
        <v>311</v>
      </c>
      <c r="C14" s="277"/>
      <c r="D14" s="39" t="s">
        <v>130</v>
      </c>
      <c r="E14" s="122">
        <v>1597</v>
      </c>
    </row>
    <row r="15" spans="1:5" ht="61.5" customHeight="1" thickBot="1">
      <c r="A15" s="38" t="s">
        <v>49</v>
      </c>
      <c r="B15" s="276" t="s">
        <v>312</v>
      </c>
      <c r="C15" s="277"/>
      <c r="D15" s="40" t="s">
        <v>306</v>
      </c>
      <c r="E15" s="122">
        <v>3110</v>
      </c>
    </row>
    <row r="16" spans="1:5" ht="60.75" thickBot="1">
      <c r="A16" s="38" t="s">
        <v>51</v>
      </c>
      <c r="B16" s="276" t="s">
        <v>313</v>
      </c>
      <c r="C16" s="277"/>
      <c r="D16" s="40" t="s">
        <v>131</v>
      </c>
      <c r="E16" s="122">
        <v>16900</v>
      </c>
    </row>
  </sheetData>
  <sheetProtection password="CC6F" sheet="1" objects="1" scenarios="1"/>
  <mergeCells count="17">
    <mergeCell ref="A1:E1"/>
    <mergeCell ref="C3:D3"/>
    <mergeCell ref="A2:E2"/>
    <mergeCell ref="C5:D5"/>
    <mergeCell ref="C7:D7"/>
    <mergeCell ref="A4:B7"/>
    <mergeCell ref="C4:D4"/>
    <mergeCell ref="C6:D6"/>
    <mergeCell ref="A3:B3"/>
    <mergeCell ref="B14:C14"/>
    <mergeCell ref="B15:C15"/>
    <mergeCell ref="B16:C16"/>
    <mergeCell ref="B9:C9"/>
    <mergeCell ref="B10:C10"/>
    <mergeCell ref="B11:C11"/>
    <mergeCell ref="B13:C13"/>
    <mergeCell ref="B12:C12"/>
  </mergeCells>
  <pageMargins left="0.7" right="0.7" top="0.75" bottom="0.75" header="0.3" footer="0.3"/>
  <pageSetup paperSize="9" scale="82"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E31"/>
  <sheetViews>
    <sheetView zoomScaleNormal="100" zoomScaleSheetLayoutView="90" workbookViewId="0">
      <selection activeCell="C5" sqref="C5:E5"/>
    </sheetView>
  </sheetViews>
  <sheetFormatPr defaultRowHeight="15"/>
  <cols>
    <col min="1" max="1" width="12.28515625" customWidth="1"/>
    <col min="2" max="2" width="36.140625" customWidth="1"/>
    <col min="3" max="3" width="24.42578125" customWidth="1"/>
    <col min="4" max="4" width="41.42578125" customWidth="1"/>
    <col min="5" max="5" width="12.28515625" customWidth="1"/>
  </cols>
  <sheetData>
    <row r="1" spans="1:5" ht="18.75">
      <c r="A1" s="280" t="s">
        <v>94</v>
      </c>
      <c r="B1" s="280"/>
      <c r="C1" s="280"/>
      <c r="D1" s="280"/>
      <c r="E1" s="280"/>
    </row>
    <row r="2" spans="1:5" s="2" customFormat="1" ht="15.75" thickBot="1">
      <c r="A2" s="1"/>
      <c r="B2" s="1"/>
      <c r="C2" s="1"/>
      <c r="D2" s="1"/>
      <c r="E2" s="1"/>
    </row>
    <row r="3" spans="1:5" s="2" customFormat="1" ht="19.5" thickBot="1">
      <c r="A3" s="1" t="s">
        <v>72</v>
      </c>
      <c r="B3" s="137"/>
      <c r="C3" s="1"/>
      <c r="D3" s="1"/>
      <c r="E3" s="1"/>
    </row>
    <row r="4" spans="1:5" ht="15.75" thickBot="1"/>
    <row r="5" spans="1:5" ht="60.75" customHeight="1" thickBot="1">
      <c r="A5" s="3" t="s">
        <v>191</v>
      </c>
      <c r="B5" s="138">
        <v>2015</v>
      </c>
      <c r="C5" s="298" t="s">
        <v>141</v>
      </c>
      <c r="D5" s="299"/>
      <c r="E5" s="299"/>
    </row>
    <row r="6" spans="1:5">
      <c r="A6" s="3"/>
      <c r="B6" s="3"/>
      <c r="C6" s="3"/>
    </row>
    <row r="7" spans="1:5" ht="15.75" thickBot="1">
      <c r="A7" s="295" t="s">
        <v>68</v>
      </c>
      <c r="B7" s="295"/>
      <c r="C7" s="295" t="s">
        <v>89</v>
      </c>
      <c r="D7" s="295"/>
      <c r="E7" s="160" t="s">
        <v>69</v>
      </c>
    </row>
    <row r="8" spans="1:5" ht="19.5" thickBot="1">
      <c r="A8" s="296"/>
      <c r="B8" s="297"/>
      <c r="C8" s="305" t="s">
        <v>65</v>
      </c>
      <c r="D8" s="306"/>
      <c r="E8" s="119"/>
    </row>
    <row r="9" spans="1:5" ht="19.5" thickBot="1">
      <c r="A9" s="296"/>
      <c r="B9" s="297"/>
      <c r="C9" s="305" t="s">
        <v>67</v>
      </c>
      <c r="D9" s="306"/>
      <c r="E9" s="119"/>
    </row>
    <row r="10" spans="1:5" ht="19.5" thickBot="1">
      <c r="A10" s="296"/>
      <c r="B10" s="297"/>
      <c r="C10" s="305" t="s">
        <v>190</v>
      </c>
      <c r="D10" s="306"/>
      <c r="E10" s="119"/>
    </row>
    <row r="11" spans="1:5" ht="19.5" thickBot="1">
      <c r="A11" s="296"/>
      <c r="B11" s="297"/>
      <c r="C11" s="303" t="s">
        <v>74</v>
      </c>
      <c r="D11" s="304"/>
      <c r="E11" s="119"/>
    </row>
    <row r="12" spans="1:5" ht="19.5" thickBot="1">
      <c r="A12" s="296"/>
      <c r="B12" s="297"/>
      <c r="C12" s="300" t="s">
        <v>77</v>
      </c>
      <c r="D12" s="300"/>
      <c r="E12" s="119"/>
    </row>
    <row r="13" spans="1:5" ht="31.5" customHeight="1" thickBot="1">
      <c r="A13" s="307"/>
      <c r="B13" s="308"/>
      <c r="C13" s="300" t="s">
        <v>80</v>
      </c>
      <c r="D13" s="300"/>
      <c r="E13" s="119"/>
    </row>
    <row r="14" spans="1:5" ht="30.75" customHeight="1" thickBot="1">
      <c r="A14" s="301"/>
      <c r="B14" s="302"/>
      <c r="C14" s="303" t="s">
        <v>259</v>
      </c>
      <c r="D14" s="304"/>
      <c r="E14" s="119"/>
    </row>
    <row r="16" spans="1:5" ht="30.75" thickBot="1">
      <c r="A16" s="5" t="s">
        <v>59</v>
      </c>
      <c r="B16" s="6" t="s">
        <v>64</v>
      </c>
      <c r="C16" s="311" t="s">
        <v>89</v>
      </c>
      <c r="D16" s="312"/>
      <c r="E16" s="6" t="s">
        <v>69</v>
      </c>
    </row>
    <row r="17" spans="1:5" ht="62.25" customHeight="1" thickBot="1">
      <c r="A17" s="46" t="s">
        <v>20</v>
      </c>
      <c r="B17" s="253"/>
      <c r="C17" s="309" t="s">
        <v>106</v>
      </c>
      <c r="D17" s="310"/>
      <c r="E17" s="119"/>
    </row>
    <row r="18" spans="1:5" ht="46.5" customHeight="1" thickBot="1">
      <c r="A18" s="46" t="s">
        <v>21</v>
      </c>
      <c r="B18" s="254"/>
      <c r="C18" s="309" t="s">
        <v>143</v>
      </c>
      <c r="D18" s="310"/>
      <c r="E18" s="120"/>
    </row>
    <row r="19" spans="1:5" ht="30" customHeight="1" thickBot="1">
      <c r="A19" s="46" t="s">
        <v>22</v>
      </c>
      <c r="B19" s="253"/>
      <c r="C19" s="309" t="s">
        <v>73</v>
      </c>
      <c r="D19" s="310"/>
      <c r="E19" s="121"/>
    </row>
    <row r="20" spans="1:5" ht="30.75" thickBot="1">
      <c r="A20" s="5" t="s">
        <v>59</v>
      </c>
      <c r="B20" s="6" t="s">
        <v>64</v>
      </c>
      <c r="C20" s="311" t="s">
        <v>89</v>
      </c>
      <c r="D20" s="312"/>
      <c r="E20" s="6" t="s">
        <v>69</v>
      </c>
    </row>
    <row r="21" spans="1:5" ht="19.5" thickBot="1">
      <c r="A21" s="46" t="s">
        <v>28</v>
      </c>
      <c r="B21" s="253"/>
      <c r="C21" s="309" t="s">
        <v>70</v>
      </c>
      <c r="D21" s="310"/>
      <c r="E21" s="122"/>
    </row>
    <row r="22" spans="1:5" ht="66.75" customHeight="1" thickBot="1">
      <c r="A22" s="46" t="s">
        <v>30</v>
      </c>
      <c r="B22" s="253"/>
      <c r="C22" s="309" t="s">
        <v>75</v>
      </c>
      <c r="D22" s="310"/>
      <c r="E22" s="121"/>
    </row>
    <row r="23" spans="1:5" ht="31.5" customHeight="1" thickBot="1">
      <c r="A23" s="46" t="s">
        <v>31</v>
      </c>
      <c r="B23" s="253"/>
      <c r="C23" s="309" t="s">
        <v>76</v>
      </c>
      <c r="D23" s="310"/>
      <c r="E23" s="122"/>
    </row>
    <row r="24" spans="1:5" ht="36.75" customHeight="1" thickBot="1">
      <c r="A24" s="46" t="s">
        <v>39</v>
      </c>
      <c r="B24" s="254"/>
      <c r="C24" s="313" t="s">
        <v>142</v>
      </c>
      <c r="D24" s="315"/>
      <c r="E24" s="122"/>
    </row>
    <row r="25" spans="1:5" ht="75.75" customHeight="1" thickBot="1">
      <c r="A25" s="46" t="s">
        <v>41</v>
      </c>
      <c r="B25" s="254"/>
      <c r="C25" s="313" t="s">
        <v>145</v>
      </c>
      <c r="D25" s="314"/>
      <c r="E25" s="122"/>
    </row>
    <row r="26" spans="1:5" ht="42" customHeight="1" thickBot="1">
      <c r="A26" s="46" t="s">
        <v>44</v>
      </c>
      <c r="B26" s="254"/>
      <c r="C26" s="313" t="s">
        <v>78</v>
      </c>
      <c r="D26" s="314"/>
      <c r="E26" s="120"/>
    </row>
    <row r="27" spans="1:5" ht="47.25" customHeight="1" thickBot="1">
      <c r="A27" s="46" t="s">
        <v>45</v>
      </c>
      <c r="B27" s="253"/>
      <c r="C27" s="313" t="s">
        <v>79</v>
      </c>
      <c r="D27" s="314"/>
      <c r="E27" s="122"/>
    </row>
    <row r="28" spans="1:5" ht="98.25" customHeight="1" thickBot="1">
      <c r="A28" s="46" t="s">
        <v>46</v>
      </c>
      <c r="B28" s="253"/>
      <c r="C28" s="309" t="s">
        <v>144</v>
      </c>
      <c r="D28" s="310"/>
      <c r="E28" s="122"/>
    </row>
    <row r="29" spans="1:5" ht="43.5" customHeight="1" thickBot="1">
      <c r="A29" s="46" t="s">
        <v>49</v>
      </c>
      <c r="B29" s="253"/>
      <c r="C29" s="313" t="s">
        <v>307</v>
      </c>
      <c r="D29" s="314"/>
      <c r="E29" s="120"/>
    </row>
    <row r="30" spans="1:5" ht="49.5" customHeight="1" thickBot="1">
      <c r="A30" s="46" t="s">
        <v>50</v>
      </c>
      <c r="B30" s="253"/>
      <c r="C30" s="313" t="s">
        <v>287</v>
      </c>
      <c r="D30" s="314"/>
      <c r="E30" s="120"/>
    </row>
    <row r="31" spans="1:5" ht="33.75" customHeight="1" thickBot="1">
      <c r="A31" s="46" t="s">
        <v>51</v>
      </c>
      <c r="B31" s="47"/>
      <c r="C31" s="313" t="s">
        <v>71</v>
      </c>
      <c r="D31" s="314"/>
      <c r="E31" s="122"/>
    </row>
  </sheetData>
  <sheetProtection password="CC6F" sheet="1" objects="1" scenarios="1"/>
  <mergeCells count="34">
    <mergeCell ref="C29:D29"/>
    <mergeCell ref="C30:D30"/>
    <mergeCell ref="C31:D31"/>
    <mergeCell ref="C24:D24"/>
    <mergeCell ref="C25:D25"/>
    <mergeCell ref="C26:D26"/>
    <mergeCell ref="C27:D27"/>
    <mergeCell ref="C28:D28"/>
    <mergeCell ref="C22:D22"/>
    <mergeCell ref="C23:D23"/>
    <mergeCell ref="C16:D16"/>
    <mergeCell ref="C17:D17"/>
    <mergeCell ref="C18:D18"/>
    <mergeCell ref="C21:D21"/>
    <mergeCell ref="C19:D19"/>
    <mergeCell ref="C20:D20"/>
    <mergeCell ref="A12:B12"/>
    <mergeCell ref="C12:D12"/>
    <mergeCell ref="A14:B14"/>
    <mergeCell ref="C14:D14"/>
    <mergeCell ref="C8:D8"/>
    <mergeCell ref="C9:D9"/>
    <mergeCell ref="C10:D10"/>
    <mergeCell ref="C11:D11"/>
    <mergeCell ref="A13:B13"/>
    <mergeCell ref="C13:D13"/>
    <mergeCell ref="A10:B10"/>
    <mergeCell ref="A11:B11"/>
    <mergeCell ref="A1:E1"/>
    <mergeCell ref="A7:B7"/>
    <mergeCell ref="C7:D7"/>
    <mergeCell ref="A8:B8"/>
    <mergeCell ref="A9:B9"/>
    <mergeCell ref="C5:E5"/>
  </mergeCells>
  <pageMargins left="0.70866141732283472" right="0.70866141732283472" top="0.74803149606299213" bottom="0.55118110236220474" header="0.31496062992125984" footer="0.31496062992125984"/>
  <pageSetup paperSize="9" orientation="landscape" verticalDpi="200" r:id="rId1"/>
  <rowBreaks count="1" manualBreakCount="1">
    <brk id="1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M317"/>
  <sheetViews>
    <sheetView zoomScale="130" zoomScaleNormal="130"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F2" sqref="F2:M2"/>
    </sheetView>
  </sheetViews>
  <sheetFormatPr defaultRowHeight="15"/>
  <cols>
    <col min="1" max="1" width="10.7109375" customWidth="1"/>
    <col min="2" max="2" width="9.42578125" customWidth="1"/>
    <col min="3" max="3" width="10.140625" customWidth="1"/>
    <col min="4" max="4" width="12.7109375" customWidth="1"/>
    <col min="5" max="5" width="10" customWidth="1"/>
    <col min="6" max="6" width="15.5703125" customWidth="1"/>
    <col min="7" max="7" width="14" customWidth="1"/>
    <col min="9" max="9" width="19.42578125" customWidth="1"/>
    <col min="10" max="10" width="10.140625" customWidth="1"/>
    <col min="11" max="11" width="19.85546875" customWidth="1"/>
    <col min="12" max="12" width="22.140625" customWidth="1"/>
    <col min="13" max="13" width="16.42578125" customWidth="1"/>
  </cols>
  <sheetData>
    <row r="1" spans="1:13" ht="30.75" customHeight="1">
      <c r="A1" s="7" t="s">
        <v>100</v>
      </c>
      <c r="B1" s="8">
        <v>2</v>
      </c>
      <c r="C1" s="8">
        <v>4</v>
      </c>
      <c r="D1" s="8">
        <v>5</v>
      </c>
      <c r="E1" s="8">
        <v>6</v>
      </c>
      <c r="F1" s="8">
        <v>7</v>
      </c>
      <c r="G1" s="8">
        <v>8</v>
      </c>
      <c r="H1" s="8">
        <v>9</v>
      </c>
      <c r="I1" s="8">
        <v>10</v>
      </c>
      <c r="J1" s="8">
        <v>11</v>
      </c>
      <c r="K1" s="8">
        <v>12</v>
      </c>
      <c r="L1" s="8">
        <v>13</v>
      </c>
      <c r="M1" s="8">
        <v>14</v>
      </c>
    </row>
    <row r="2" spans="1:13" ht="90" customHeight="1" thickBot="1">
      <c r="A2" s="10" t="s">
        <v>81</v>
      </c>
      <c r="B2" s="11" t="s">
        <v>146</v>
      </c>
      <c r="C2" s="11" t="s">
        <v>97</v>
      </c>
      <c r="D2" s="11" t="s">
        <v>147</v>
      </c>
      <c r="E2" s="11" t="s">
        <v>98</v>
      </c>
      <c r="F2" s="102" t="s">
        <v>314</v>
      </c>
      <c r="G2" s="102" t="s">
        <v>316</v>
      </c>
      <c r="H2" s="102" t="s">
        <v>99</v>
      </c>
      <c r="I2" s="102" t="s">
        <v>317</v>
      </c>
      <c r="J2" s="102" t="s">
        <v>318</v>
      </c>
      <c r="K2" s="102" t="s">
        <v>192</v>
      </c>
      <c r="L2" s="102" t="s">
        <v>319</v>
      </c>
      <c r="M2" s="102" t="s">
        <v>320</v>
      </c>
    </row>
    <row r="3" spans="1:13" s="186" customFormat="1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</row>
    <row r="4" spans="1:13" s="186" customForma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13" s="186" customFormat="1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</row>
    <row r="6" spans="1:13" s="186" customForma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13" s="186" customFormat="1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s="186" customFormat="1">
      <c r="A8" s="187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</row>
    <row r="9" spans="1:13" s="186" customForma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</row>
    <row r="10" spans="1:13" s="186" customForma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3" s="186" customFormat="1">
      <c r="A11" s="187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3" s="186" customFormat="1">
      <c r="A12" s="187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</row>
    <row r="13" spans="1:13" s="195" customForma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1:13" s="186" customFormat="1">
      <c r="A14" s="18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</row>
    <row r="15" spans="1:13" s="195" customFormat="1">
      <c r="A15" s="187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</row>
    <row r="16" spans="1:13" s="195" customFormat="1">
      <c r="A16" s="187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</row>
    <row r="17" spans="1:13" s="186" customFormat="1">
      <c r="A17" s="18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</row>
    <row r="18" spans="1:13" s="186" customFormat="1">
      <c r="A18" s="187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</row>
    <row r="19" spans="1:13" s="186" customForma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</row>
    <row r="20" spans="1:13" s="186" customFormat="1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</row>
    <row r="21" spans="1:13" s="186" customForma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</row>
    <row r="22" spans="1:13" s="186" customFormat="1">
      <c r="A22" s="187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</row>
    <row r="23" spans="1:13" s="186" customFormat="1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</row>
    <row r="24" spans="1:13" s="186" customFormat="1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</row>
    <row r="25" spans="1:13" s="186" customFormat="1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</row>
    <row r="26" spans="1:13" s="186" customFormat="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</row>
    <row r="27" spans="1:13" s="186" customFormat="1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</row>
    <row r="28" spans="1:13" s="186" customFormat="1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</row>
    <row r="29" spans="1:13" s="186" customFormat="1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</row>
    <row r="30" spans="1:13" s="186" customFormat="1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</row>
    <row r="31" spans="1:13" s="186" customFormat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s="186" customFormat="1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</row>
    <row r="33" spans="1:13" s="186" customFormat="1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</row>
    <row r="34" spans="1:13" s="186" customFormat="1">
      <c r="A34" s="187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</row>
    <row r="35" spans="1:13" s="186" customFormat="1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</row>
    <row r="36" spans="1:13" s="186" customFormat="1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</row>
    <row r="37" spans="1:13" s="186" customFormat="1">
      <c r="A37" s="187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</row>
    <row r="38" spans="1:13" s="186" customFormat="1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</row>
    <row r="39" spans="1:13" s="186" customFormat="1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</row>
    <row r="40" spans="1:13" s="186" customFormat="1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</row>
    <row r="41" spans="1:13" s="186" customFormat="1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</row>
    <row r="42" spans="1:13" s="186" customFormat="1">
      <c r="A42" s="183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</row>
    <row r="43" spans="1:13" s="186" customFormat="1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</row>
    <row r="44" spans="1:13" s="186" customFormat="1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</row>
    <row r="45" spans="1:13" s="186" customFormat="1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</row>
    <row r="46" spans="1:13" s="186" customFormat="1">
      <c r="A46" s="187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</row>
    <row r="47" spans="1:13" s="186" customFormat="1">
      <c r="A47" s="187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</row>
    <row r="48" spans="1:13" s="186" customFormat="1">
      <c r="A48" s="187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</row>
    <row r="49" spans="1:13" s="186" customFormat="1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</row>
    <row r="50" spans="1:13" s="186" customFormat="1">
      <c r="A50" s="187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</row>
    <row r="51" spans="1:13" s="186" customFormat="1">
      <c r="A51" s="187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</row>
    <row r="52" spans="1:13" s="186" customFormat="1">
      <c r="A52" s="187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</row>
    <row r="53" spans="1:13" s="186" customFormat="1">
      <c r="A53" s="187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</row>
    <row r="54" spans="1:13" s="186" customFormat="1">
      <c r="A54" s="187"/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</row>
    <row r="55" spans="1:13" s="186" customFormat="1">
      <c r="A55" s="187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</row>
    <row r="56" spans="1:13" s="186" customFormat="1">
      <c r="A56" s="187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</row>
    <row r="57" spans="1:13" s="186" customFormat="1">
      <c r="A57" s="187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</row>
    <row r="58" spans="1:13" s="186" customFormat="1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</row>
    <row r="59" spans="1:13" s="186" customFormat="1">
      <c r="A59" s="187"/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</row>
    <row r="60" spans="1:13" s="186" customFormat="1">
      <c r="A60" s="187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</row>
    <row r="61" spans="1:13" s="186" customFormat="1">
      <c r="A61" s="187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</row>
    <row r="62" spans="1:13" s="186" customFormat="1">
      <c r="A62" s="187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</row>
    <row r="63" spans="1:13" s="186" customFormat="1">
      <c r="A63" s="187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</row>
    <row r="64" spans="1:13" s="186" customFormat="1">
      <c r="A64" s="187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</row>
    <row r="65" spans="1:13" s="186" customFormat="1">
      <c r="A65" s="187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</row>
    <row r="66" spans="1:13" s="186" customFormat="1">
      <c r="A66" s="187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</row>
    <row r="67" spans="1:13" s="186" customFormat="1">
      <c r="A67" s="187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</row>
    <row r="68" spans="1:13" s="186" customFormat="1">
      <c r="A68" s="187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</row>
    <row r="69" spans="1:13" s="186" customFormat="1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</row>
    <row r="70" spans="1:13" s="186" customFormat="1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</row>
    <row r="71" spans="1:13" s="186" customFormat="1">
      <c r="A71" s="187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</row>
    <row r="72" spans="1:13" s="186" customFormat="1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</row>
    <row r="73" spans="1:13" s="186" customFormat="1">
      <c r="A73" s="187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</row>
    <row r="74" spans="1:13" s="186" customFormat="1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</row>
    <row r="75" spans="1:13" s="186" customFormat="1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</row>
    <row r="76" spans="1:13" s="186" customFormat="1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</row>
    <row r="77" spans="1:13" s="186" customFormat="1">
      <c r="A77" s="187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</row>
    <row r="78" spans="1:13" s="186" customFormat="1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</row>
    <row r="79" spans="1:13" s="186" customFormat="1">
      <c r="A79" s="187"/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</row>
    <row r="80" spans="1:13" s="186" customFormat="1">
      <c r="A80" s="187"/>
      <c r="B80" s="18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</row>
    <row r="81" spans="1:13" s="186" customFormat="1">
      <c r="A81" s="183"/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</row>
    <row r="82" spans="1:13" s="186" customFormat="1">
      <c r="A82" s="187"/>
      <c r="B82" s="187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</row>
    <row r="83" spans="1:13" s="186" customFormat="1">
      <c r="A83" s="187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</row>
    <row r="84" spans="1:13" s="186" customFormat="1">
      <c r="A84" s="187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</row>
    <row r="85" spans="1:13" s="186" customFormat="1">
      <c r="A85" s="187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</row>
    <row r="86" spans="1:13" s="186" customFormat="1">
      <c r="A86" s="187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</row>
    <row r="87" spans="1:13" s="186" customFormat="1">
      <c r="A87" s="187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</row>
    <row r="88" spans="1:13" s="186" customFormat="1">
      <c r="A88" s="187"/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</row>
    <row r="89" spans="1:13" s="186" customFormat="1">
      <c r="A89" s="187"/>
      <c r="B89" s="187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</row>
    <row r="90" spans="1:13" s="186" customFormat="1">
      <c r="A90" s="187"/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</row>
    <row r="91" spans="1:13" s="186" customFormat="1">
      <c r="A91" s="187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</row>
    <row r="92" spans="1:13" s="186" customFormat="1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</row>
    <row r="93" spans="1:13" s="186" customFormat="1">
      <c r="A93" s="187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</row>
    <row r="94" spans="1:13" s="186" customFormat="1">
      <c r="A94" s="187"/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</row>
    <row r="95" spans="1:13" s="186" customFormat="1">
      <c r="A95" s="187"/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</row>
    <row r="96" spans="1:13" s="186" customFormat="1">
      <c r="A96" s="187"/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</row>
    <row r="97" spans="1:13" s="186" customFormat="1">
      <c r="A97" s="187"/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</row>
    <row r="98" spans="1:13" s="186" customFormat="1">
      <c r="A98" s="187"/>
      <c r="B98" s="187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</row>
    <row r="99" spans="1:13" s="186" customFormat="1">
      <c r="A99" s="187"/>
      <c r="B99" s="187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</row>
    <row r="100" spans="1:13" s="186" customFormat="1">
      <c r="A100" s="187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</row>
    <row r="101" spans="1:13" s="186" customFormat="1">
      <c r="A101" s="187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</row>
    <row r="102" spans="1:13" s="186" customFormat="1">
      <c r="A102" s="187"/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</row>
    <row r="103" spans="1:13" s="186" customFormat="1">
      <c r="A103" s="187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</row>
    <row r="104" spans="1:13" s="186" customFormat="1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</row>
    <row r="105" spans="1:13" s="186" customFormat="1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</row>
    <row r="106" spans="1:13" s="186" customFormat="1">
      <c r="A106" s="187"/>
      <c r="B106" s="187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</row>
    <row r="107" spans="1:13" s="186" customFormat="1">
      <c r="A107" s="187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</row>
    <row r="108" spans="1:13" s="186" customFormat="1">
      <c r="A108" s="187"/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</row>
    <row r="109" spans="1:13" s="186" customFormat="1">
      <c r="A109" s="187"/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</row>
    <row r="110" spans="1:13" s="186" customFormat="1">
      <c r="A110" s="187"/>
      <c r="B110" s="18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</row>
    <row r="111" spans="1:13" s="186" customFormat="1">
      <c r="A111" s="187"/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</row>
    <row r="112" spans="1:13" s="186" customFormat="1">
      <c r="A112" s="187"/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</row>
    <row r="113" spans="1:13" s="186" customFormat="1">
      <c r="A113" s="187"/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</row>
    <row r="114" spans="1:13" s="186" customFormat="1">
      <c r="A114" s="187"/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</row>
    <row r="115" spans="1:13" s="186" customFormat="1">
      <c r="A115" s="187"/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</row>
    <row r="116" spans="1:13" s="186" customFormat="1">
      <c r="A116" s="187"/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</row>
    <row r="117" spans="1:13" s="186" customFormat="1">
      <c r="A117" s="187"/>
      <c r="B117" s="18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</row>
    <row r="118" spans="1:13" s="186" customFormat="1">
      <c r="A118" s="187"/>
      <c r="B118" s="187"/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</row>
    <row r="119" spans="1:13" s="186" customFormat="1">
      <c r="A119" s="187"/>
      <c r="B119" s="187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</row>
    <row r="120" spans="1:13" s="186" customFormat="1">
      <c r="A120" s="187"/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</row>
    <row r="121" spans="1:13" s="186" customFormat="1">
      <c r="A121" s="187"/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</row>
    <row r="122" spans="1:13" s="186" customFormat="1">
      <c r="A122" s="187"/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</row>
    <row r="123" spans="1:13" s="186" customFormat="1">
      <c r="A123" s="187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</row>
    <row r="124" spans="1:13" s="186" customFormat="1">
      <c r="A124" s="187"/>
      <c r="B124" s="187"/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</row>
    <row r="125" spans="1:13" s="186" customFormat="1">
      <c r="A125" s="187"/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</row>
    <row r="126" spans="1:13" s="186" customFormat="1">
      <c r="A126" s="187"/>
      <c r="B126" s="18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</row>
    <row r="127" spans="1:13" s="186" customFormat="1">
      <c r="A127" s="187"/>
      <c r="B127" s="18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</row>
    <row r="128" spans="1:13" s="186" customFormat="1">
      <c r="A128" s="187"/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</row>
    <row r="129" spans="1:13" s="186" customFormat="1">
      <c r="A129" s="187"/>
      <c r="B129" s="187"/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</row>
    <row r="130" spans="1:13" s="186" customFormat="1">
      <c r="A130" s="187"/>
      <c r="B130" s="187"/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</row>
    <row r="131" spans="1:13" s="186" customFormat="1">
      <c r="A131" s="187"/>
      <c r="B131" s="187"/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</row>
    <row r="132" spans="1:13" s="186" customFormat="1">
      <c r="A132" s="187"/>
      <c r="B132" s="187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</row>
    <row r="133" spans="1:13" s="186" customFormat="1">
      <c r="A133" s="187"/>
      <c r="B133" s="187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</row>
    <row r="134" spans="1:13" s="186" customFormat="1">
      <c r="A134" s="187"/>
      <c r="B134" s="187"/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</row>
    <row r="135" spans="1:13" s="186" customFormat="1">
      <c r="A135" s="187"/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</row>
    <row r="136" spans="1:13" s="186" customFormat="1">
      <c r="A136" s="187"/>
      <c r="B136" s="187"/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</row>
    <row r="137" spans="1:13" s="186" customFormat="1">
      <c r="A137" s="187"/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</row>
    <row r="138" spans="1:13" s="186" customFormat="1">
      <c r="A138" s="187"/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</row>
    <row r="139" spans="1:13" s="186" customFormat="1">
      <c r="A139" s="187"/>
      <c r="B139" s="187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</row>
    <row r="140" spans="1:13" s="186" customFormat="1">
      <c r="A140" s="187"/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</row>
    <row r="141" spans="1:13" s="186" customFormat="1">
      <c r="A141" s="187"/>
      <c r="B141" s="187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</row>
    <row r="142" spans="1:13" s="186" customFormat="1">
      <c r="A142" s="187"/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</row>
    <row r="143" spans="1:13" s="186" customFormat="1">
      <c r="A143" s="187"/>
      <c r="B143" s="187"/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</row>
    <row r="144" spans="1:13" s="186" customFormat="1">
      <c r="A144" s="187"/>
      <c r="B144" s="187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</row>
    <row r="145" spans="1:13" s="186" customFormat="1">
      <c r="A145" s="187"/>
      <c r="B145" s="187"/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</row>
    <row r="146" spans="1:13" s="186" customFormat="1">
      <c r="A146" s="187"/>
      <c r="B146" s="187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</row>
    <row r="147" spans="1:13" s="186" customFormat="1">
      <c r="A147" s="187"/>
      <c r="B147" s="187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</row>
    <row r="148" spans="1:13" s="186" customFormat="1">
      <c r="A148" s="187"/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</row>
    <row r="149" spans="1:13" s="186" customFormat="1">
      <c r="A149" s="187"/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</row>
    <row r="150" spans="1:13" s="186" customFormat="1">
      <c r="A150" s="187"/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</row>
    <row r="151" spans="1:13" s="186" customFormat="1">
      <c r="A151" s="187"/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</row>
    <row r="152" spans="1:13" s="186" customFormat="1">
      <c r="A152" s="187"/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</row>
    <row r="153" spans="1:13" s="186" customFormat="1">
      <c r="A153" s="187"/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</row>
    <row r="154" spans="1:13" s="186" customFormat="1">
      <c r="A154" s="187"/>
      <c r="B154" s="187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</row>
    <row r="155" spans="1:13" s="186" customFormat="1">
      <c r="A155" s="187"/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</row>
    <row r="156" spans="1:13" s="186" customFormat="1">
      <c r="A156" s="187"/>
      <c r="B156" s="187"/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</row>
    <row r="157" spans="1:13" s="186" customFormat="1">
      <c r="A157" s="187"/>
      <c r="B157" s="187"/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</row>
    <row r="158" spans="1:13" s="186" customFormat="1">
      <c r="A158" s="187"/>
      <c r="B158" s="187"/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</row>
    <row r="159" spans="1:13" s="186" customFormat="1">
      <c r="A159" s="187"/>
      <c r="B159" s="187"/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</row>
    <row r="160" spans="1:13" s="186" customFormat="1">
      <c r="A160" s="187"/>
      <c r="B160" s="187"/>
      <c r="C160" s="187"/>
      <c r="D160" s="187"/>
      <c r="E160" s="187"/>
      <c r="F160" s="187"/>
      <c r="G160" s="187"/>
      <c r="H160" s="187"/>
      <c r="I160" s="187"/>
      <c r="J160" s="187"/>
      <c r="K160" s="187"/>
      <c r="L160" s="187"/>
      <c r="M160" s="187"/>
    </row>
    <row r="161" spans="1:13" s="186" customFormat="1">
      <c r="A161" s="187"/>
      <c r="B161" s="187"/>
      <c r="C161" s="187"/>
      <c r="D161" s="187"/>
      <c r="E161" s="187"/>
      <c r="F161" s="187"/>
      <c r="G161" s="187"/>
      <c r="H161" s="187"/>
      <c r="I161" s="187"/>
      <c r="J161" s="187"/>
      <c r="K161" s="187"/>
      <c r="L161" s="187"/>
      <c r="M161" s="187"/>
    </row>
    <row r="162" spans="1:13" s="186" customFormat="1">
      <c r="A162" s="187"/>
      <c r="B162" s="187"/>
      <c r="C162" s="187"/>
      <c r="D162" s="187"/>
      <c r="E162" s="187"/>
      <c r="F162" s="187"/>
      <c r="G162" s="187"/>
      <c r="H162" s="187"/>
      <c r="I162" s="187"/>
      <c r="J162" s="187"/>
      <c r="K162" s="187"/>
      <c r="L162" s="187"/>
      <c r="M162" s="187"/>
    </row>
    <row r="163" spans="1:13" s="186" customFormat="1">
      <c r="A163" s="187"/>
      <c r="B163" s="187"/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</row>
    <row r="164" spans="1:13" s="186" customFormat="1">
      <c r="A164" s="187"/>
      <c r="B164" s="187"/>
      <c r="C164" s="187"/>
      <c r="D164" s="187"/>
      <c r="E164" s="187"/>
      <c r="F164" s="187"/>
      <c r="G164" s="187"/>
      <c r="H164" s="187"/>
      <c r="I164" s="187"/>
      <c r="J164" s="187"/>
      <c r="K164" s="187"/>
      <c r="L164" s="187"/>
      <c r="M164" s="187"/>
    </row>
    <row r="165" spans="1:13" s="186" customFormat="1">
      <c r="A165" s="187"/>
      <c r="B165" s="187"/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</row>
    <row r="166" spans="1:13" s="186" customFormat="1">
      <c r="A166" s="187"/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187"/>
    </row>
    <row r="167" spans="1:13" s="186" customFormat="1">
      <c r="A167" s="187"/>
      <c r="B167" s="187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</row>
    <row r="168" spans="1:13" s="186" customFormat="1">
      <c r="A168" s="187"/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</row>
    <row r="169" spans="1:13" s="186" customFormat="1">
      <c r="A169" s="187"/>
      <c r="B169" s="187"/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</row>
    <row r="170" spans="1:13" s="186" customFormat="1">
      <c r="A170" s="187"/>
      <c r="B170" s="187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</row>
    <row r="171" spans="1:13" s="186" customFormat="1">
      <c r="A171" s="187"/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</row>
    <row r="172" spans="1:13" s="186" customFormat="1">
      <c r="A172" s="187"/>
      <c r="B172" s="187"/>
      <c r="C172" s="187"/>
      <c r="D172" s="187"/>
      <c r="E172" s="187"/>
      <c r="F172" s="187"/>
      <c r="G172" s="187"/>
      <c r="H172" s="187"/>
      <c r="I172" s="187"/>
      <c r="J172" s="187"/>
      <c r="K172" s="187"/>
      <c r="L172" s="187"/>
      <c r="M172" s="187"/>
    </row>
    <row r="173" spans="1:13" s="186" customFormat="1">
      <c r="A173" s="187"/>
      <c r="B173" s="187"/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</row>
    <row r="174" spans="1:13" s="186" customFormat="1">
      <c r="A174" s="187"/>
      <c r="B174" s="187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</row>
    <row r="175" spans="1:13" s="186" customFormat="1">
      <c r="A175" s="187"/>
      <c r="B175" s="187"/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</row>
    <row r="176" spans="1:13" s="186" customFormat="1">
      <c r="A176" s="187"/>
      <c r="B176" s="187"/>
      <c r="C176" s="187"/>
      <c r="D176" s="187"/>
      <c r="E176" s="187"/>
      <c r="F176" s="187"/>
      <c r="G176" s="187"/>
      <c r="H176" s="187"/>
      <c r="I176" s="187"/>
      <c r="J176" s="187"/>
      <c r="K176" s="187"/>
      <c r="L176" s="187"/>
      <c r="M176" s="187"/>
    </row>
    <row r="177" spans="1:13" s="186" customFormat="1">
      <c r="A177" s="187"/>
      <c r="B177" s="187"/>
      <c r="C177" s="187"/>
      <c r="D177" s="187"/>
      <c r="E177" s="187"/>
      <c r="F177" s="187"/>
      <c r="G177" s="187"/>
      <c r="H177" s="187"/>
      <c r="I177" s="187"/>
      <c r="J177" s="187"/>
      <c r="K177" s="187"/>
      <c r="L177" s="187"/>
      <c r="M177" s="187"/>
    </row>
    <row r="178" spans="1:13" s="186" customFormat="1">
      <c r="A178" s="187"/>
      <c r="B178" s="187"/>
      <c r="C178" s="187"/>
      <c r="D178" s="187"/>
      <c r="E178" s="187"/>
      <c r="F178" s="187"/>
      <c r="G178" s="187"/>
      <c r="H178" s="187"/>
      <c r="I178" s="187"/>
      <c r="J178" s="187"/>
      <c r="K178" s="187"/>
      <c r="L178" s="187"/>
      <c r="M178" s="187"/>
    </row>
    <row r="179" spans="1:13" s="186" customFormat="1">
      <c r="A179" s="187"/>
      <c r="B179" s="187"/>
      <c r="C179" s="187"/>
      <c r="D179" s="187"/>
      <c r="E179" s="187"/>
      <c r="F179" s="187"/>
      <c r="G179" s="187"/>
      <c r="H179" s="187"/>
      <c r="I179" s="187"/>
      <c r="J179" s="187"/>
      <c r="K179" s="187"/>
      <c r="L179" s="187"/>
      <c r="M179" s="187"/>
    </row>
    <row r="180" spans="1:13" s="186" customFormat="1">
      <c r="A180" s="187"/>
      <c r="B180" s="187"/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</row>
    <row r="181" spans="1:13" s="186" customFormat="1">
      <c r="A181" s="187"/>
      <c r="B181" s="187"/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</row>
    <row r="182" spans="1:13" s="186" customFormat="1">
      <c r="A182" s="187"/>
      <c r="B182" s="187"/>
      <c r="C182" s="187"/>
      <c r="D182" s="187"/>
      <c r="E182" s="187"/>
      <c r="F182" s="187"/>
      <c r="G182" s="187"/>
      <c r="H182" s="187"/>
      <c r="I182" s="187"/>
      <c r="J182" s="187"/>
      <c r="K182" s="187"/>
      <c r="L182" s="187"/>
      <c r="M182" s="187"/>
    </row>
    <row r="183" spans="1:13" s="186" customFormat="1">
      <c r="A183" s="187"/>
      <c r="B183" s="187"/>
      <c r="C183" s="187"/>
      <c r="D183" s="187"/>
      <c r="E183" s="187"/>
      <c r="F183" s="187"/>
      <c r="G183" s="187"/>
      <c r="H183" s="187"/>
      <c r="I183" s="187"/>
      <c r="J183" s="187"/>
      <c r="K183" s="187"/>
      <c r="L183" s="187"/>
      <c r="M183" s="187"/>
    </row>
    <row r="184" spans="1:13" s="186" customFormat="1">
      <c r="A184" s="187"/>
      <c r="B184" s="187"/>
      <c r="C184" s="187"/>
      <c r="D184" s="187"/>
      <c r="E184" s="187"/>
      <c r="F184" s="187"/>
      <c r="G184" s="187"/>
      <c r="H184" s="187"/>
      <c r="I184" s="187"/>
      <c r="J184" s="187"/>
      <c r="K184" s="187"/>
      <c r="L184" s="187"/>
      <c r="M184" s="187"/>
    </row>
    <row r="185" spans="1:13" s="186" customFormat="1">
      <c r="A185" s="187"/>
      <c r="B185" s="187"/>
      <c r="C185" s="187"/>
      <c r="D185" s="187"/>
      <c r="E185" s="187"/>
      <c r="F185" s="187"/>
      <c r="G185" s="187"/>
      <c r="H185" s="187"/>
      <c r="I185" s="187"/>
      <c r="J185" s="187"/>
      <c r="K185" s="187"/>
      <c r="L185" s="187"/>
      <c r="M185" s="187"/>
    </row>
    <row r="186" spans="1:13" s="186" customFormat="1">
      <c r="A186" s="187"/>
      <c r="B186" s="187"/>
      <c r="C186" s="187"/>
      <c r="D186" s="187"/>
      <c r="E186" s="187"/>
      <c r="F186" s="187"/>
      <c r="G186" s="187"/>
      <c r="H186" s="187"/>
      <c r="I186" s="187"/>
      <c r="J186" s="187"/>
      <c r="K186" s="187"/>
      <c r="L186" s="187"/>
      <c r="M186" s="187"/>
    </row>
    <row r="187" spans="1:13" s="186" customFormat="1">
      <c r="A187" s="187"/>
      <c r="B187" s="187"/>
      <c r="C187" s="187"/>
      <c r="D187" s="187"/>
      <c r="E187" s="187"/>
      <c r="F187" s="187"/>
      <c r="G187" s="187"/>
      <c r="H187" s="187"/>
      <c r="I187" s="187"/>
      <c r="J187" s="187"/>
      <c r="K187" s="187"/>
      <c r="L187" s="187"/>
      <c r="M187" s="187"/>
    </row>
    <row r="188" spans="1:13" s="186" customFormat="1">
      <c r="A188" s="187"/>
      <c r="B188" s="187"/>
      <c r="C188" s="187"/>
      <c r="D188" s="187"/>
      <c r="E188" s="187"/>
      <c r="F188" s="187"/>
      <c r="G188" s="187"/>
      <c r="H188" s="187"/>
      <c r="I188" s="187"/>
      <c r="J188" s="187"/>
      <c r="K188" s="187"/>
      <c r="L188" s="187"/>
      <c r="M188" s="187"/>
    </row>
    <row r="189" spans="1:13" s="186" customFormat="1">
      <c r="A189" s="187"/>
      <c r="B189" s="187"/>
      <c r="C189" s="187"/>
      <c r="D189" s="187"/>
      <c r="E189" s="187"/>
      <c r="F189" s="187"/>
      <c r="G189" s="187"/>
      <c r="H189" s="187"/>
      <c r="I189" s="187"/>
      <c r="J189" s="187"/>
      <c r="K189" s="187"/>
      <c r="L189" s="187"/>
      <c r="M189" s="187"/>
    </row>
    <row r="190" spans="1:13" s="186" customFormat="1">
      <c r="A190" s="187"/>
      <c r="B190" s="187"/>
      <c r="C190" s="187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</row>
    <row r="191" spans="1:13" s="186" customFormat="1">
      <c r="A191" s="187"/>
      <c r="B191" s="187"/>
      <c r="C191" s="187"/>
      <c r="D191" s="187"/>
      <c r="E191" s="187"/>
      <c r="F191" s="187"/>
      <c r="G191" s="187"/>
      <c r="H191" s="187"/>
      <c r="I191" s="187"/>
      <c r="J191" s="187"/>
      <c r="K191" s="187"/>
      <c r="L191" s="187"/>
      <c r="M191" s="187"/>
    </row>
    <row r="192" spans="1:13" s="186" customFormat="1">
      <c r="A192" s="187"/>
      <c r="B192" s="187"/>
      <c r="C192" s="187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</row>
    <row r="193" spans="1:13" s="186" customFormat="1">
      <c r="A193" s="187"/>
      <c r="B193" s="187"/>
      <c r="C193" s="187"/>
      <c r="D193" s="187"/>
      <c r="E193" s="187"/>
      <c r="F193" s="187"/>
      <c r="G193" s="187"/>
      <c r="H193" s="187"/>
      <c r="I193" s="187"/>
      <c r="J193" s="187"/>
      <c r="K193" s="187"/>
      <c r="L193" s="187"/>
      <c r="M193" s="187"/>
    </row>
    <row r="194" spans="1:13" s="186" customFormat="1">
      <c r="A194" s="187"/>
      <c r="B194" s="187"/>
      <c r="C194" s="187"/>
      <c r="D194" s="187"/>
      <c r="E194" s="187"/>
      <c r="F194" s="187"/>
      <c r="G194" s="187"/>
      <c r="H194" s="187"/>
      <c r="I194" s="187"/>
      <c r="J194" s="187"/>
      <c r="K194" s="187"/>
      <c r="L194" s="187"/>
      <c r="M194" s="187"/>
    </row>
    <row r="195" spans="1:13" s="186" customFormat="1">
      <c r="A195" s="187"/>
      <c r="B195" s="187"/>
      <c r="C195" s="187"/>
      <c r="D195" s="187"/>
      <c r="E195" s="187"/>
      <c r="F195" s="187"/>
      <c r="G195" s="187"/>
      <c r="H195" s="187"/>
      <c r="I195" s="187"/>
      <c r="J195" s="187"/>
      <c r="K195" s="187"/>
      <c r="L195" s="187"/>
      <c r="M195" s="187"/>
    </row>
    <row r="196" spans="1:13" s="186" customFormat="1">
      <c r="A196" s="187"/>
      <c r="B196" s="187"/>
      <c r="C196" s="187"/>
      <c r="D196" s="187"/>
      <c r="E196" s="187"/>
      <c r="F196" s="187"/>
      <c r="G196" s="187"/>
      <c r="H196" s="187"/>
      <c r="I196" s="187"/>
      <c r="J196" s="187"/>
      <c r="K196" s="187"/>
      <c r="L196" s="187"/>
      <c r="M196" s="187"/>
    </row>
    <row r="197" spans="1:13" s="186" customFormat="1">
      <c r="A197" s="187"/>
      <c r="B197" s="187"/>
      <c r="C197" s="187"/>
      <c r="D197" s="187"/>
      <c r="E197" s="187"/>
      <c r="F197" s="187"/>
      <c r="G197" s="187"/>
      <c r="H197" s="187"/>
      <c r="I197" s="187"/>
      <c r="J197" s="187"/>
      <c r="K197" s="187"/>
      <c r="L197" s="187"/>
      <c r="M197" s="187"/>
    </row>
    <row r="198" spans="1:13" s="186" customFormat="1">
      <c r="A198" s="187"/>
      <c r="B198" s="187"/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</row>
    <row r="199" spans="1:13" s="186" customFormat="1">
      <c r="A199" s="187"/>
      <c r="B199" s="187"/>
      <c r="C199" s="187"/>
      <c r="D199" s="187"/>
      <c r="E199" s="187"/>
      <c r="F199" s="187"/>
      <c r="G199" s="187"/>
      <c r="H199" s="187"/>
      <c r="I199" s="187"/>
      <c r="J199" s="187"/>
      <c r="K199" s="187"/>
      <c r="L199" s="187"/>
      <c r="M199" s="187"/>
    </row>
    <row r="200" spans="1:13" s="186" customFormat="1">
      <c r="A200" s="187"/>
      <c r="B200" s="187"/>
      <c r="C200" s="187"/>
      <c r="D200" s="187"/>
      <c r="E200" s="187"/>
      <c r="F200" s="187"/>
      <c r="G200" s="187"/>
      <c r="H200" s="187"/>
      <c r="I200" s="187"/>
      <c r="J200" s="187"/>
      <c r="K200" s="187"/>
      <c r="L200" s="187"/>
      <c r="M200" s="187"/>
    </row>
    <row r="201" spans="1:13" s="186" customFormat="1">
      <c r="A201" s="187"/>
      <c r="B201" s="187"/>
      <c r="C201" s="187"/>
      <c r="D201" s="187"/>
      <c r="E201" s="187"/>
      <c r="F201" s="187"/>
      <c r="G201" s="187"/>
      <c r="H201" s="187"/>
      <c r="I201" s="187"/>
      <c r="J201" s="187"/>
      <c r="K201" s="187"/>
      <c r="L201" s="187"/>
      <c r="M201" s="187"/>
    </row>
    <row r="202" spans="1:13" s="186" customFormat="1">
      <c r="A202" s="187"/>
      <c r="B202" s="187"/>
      <c r="C202" s="187"/>
      <c r="D202" s="187"/>
      <c r="E202" s="187"/>
      <c r="F202" s="187"/>
      <c r="G202" s="187"/>
      <c r="H202" s="187"/>
      <c r="I202" s="187"/>
      <c r="J202" s="187"/>
      <c r="K202" s="187"/>
      <c r="L202" s="187"/>
      <c r="M202" s="187"/>
    </row>
    <row r="203" spans="1:13" s="186" customFormat="1">
      <c r="A203" s="187"/>
      <c r="B203" s="187"/>
      <c r="C203" s="187"/>
      <c r="D203" s="187"/>
      <c r="E203" s="187"/>
      <c r="F203" s="187"/>
      <c r="G203" s="187"/>
      <c r="H203" s="187"/>
      <c r="I203" s="187"/>
      <c r="J203" s="187"/>
      <c r="K203" s="187"/>
      <c r="L203" s="187"/>
      <c r="M203" s="187"/>
    </row>
    <row r="204" spans="1:13" s="186" customFormat="1">
      <c r="A204" s="187"/>
      <c r="B204" s="18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7"/>
      <c r="M204" s="187"/>
    </row>
    <row r="205" spans="1:13" s="186" customFormat="1">
      <c r="A205" s="187"/>
      <c r="B205" s="187"/>
      <c r="C205" s="187"/>
      <c r="D205" s="187"/>
      <c r="E205" s="187"/>
      <c r="F205" s="187"/>
      <c r="G205" s="187"/>
      <c r="H205" s="187"/>
      <c r="I205" s="187"/>
      <c r="J205" s="187"/>
      <c r="K205" s="187"/>
      <c r="L205" s="187"/>
      <c r="M205" s="187"/>
    </row>
    <row r="206" spans="1:13" s="186" customFormat="1">
      <c r="A206" s="187"/>
      <c r="B206" s="187"/>
      <c r="C206" s="187"/>
      <c r="D206" s="187"/>
      <c r="E206" s="187"/>
      <c r="F206" s="187"/>
      <c r="G206" s="187"/>
      <c r="H206" s="187"/>
      <c r="I206" s="187"/>
      <c r="J206" s="187"/>
      <c r="K206" s="187"/>
      <c r="L206" s="187"/>
      <c r="M206" s="187"/>
    </row>
    <row r="207" spans="1:13" s="186" customFormat="1">
      <c r="A207" s="187"/>
      <c r="B207" s="187"/>
      <c r="C207" s="187"/>
      <c r="D207" s="187"/>
      <c r="E207" s="187"/>
      <c r="F207" s="187"/>
      <c r="G207" s="187"/>
      <c r="H207" s="187"/>
      <c r="I207" s="187"/>
      <c r="J207" s="187"/>
      <c r="K207" s="187"/>
      <c r="L207" s="187"/>
      <c r="M207" s="187"/>
    </row>
    <row r="208" spans="1:13" s="186" customFormat="1">
      <c r="A208" s="187"/>
      <c r="B208" s="187"/>
      <c r="C208" s="187"/>
      <c r="D208" s="187"/>
      <c r="E208" s="187"/>
      <c r="F208" s="187"/>
      <c r="G208" s="187"/>
      <c r="H208" s="187"/>
      <c r="I208" s="187"/>
      <c r="J208" s="187"/>
      <c r="K208" s="187"/>
      <c r="L208" s="187"/>
      <c r="M208" s="187"/>
    </row>
    <row r="209" spans="1:13" s="186" customFormat="1">
      <c r="A209" s="187"/>
      <c r="B209" s="187"/>
      <c r="C209" s="187"/>
      <c r="D209" s="187"/>
      <c r="E209" s="187"/>
      <c r="F209" s="187"/>
      <c r="G209" s="187"/>
      <c r="H209" s="187"/>
      <c r="I209" s="187"/>
      <c r="J209" s="187"/>
      <c r="K209" s="187"/>
      <c r="L209" s="187"/>
      <c r="M209" s="187"/>
    </row>
    <row r="210" spans="1:13" s="186" customFormat="1">
      <c r="A210" s="187"/>
      <c r="B210" s="187"/>
      <c r="C210" s="187"/>
      <c r="D210" s="187"/>
      <c r="E210" s="187"/>
      <c r="F210" s="187"/>
      <c r="G210" s="187"/>
      <c r="H210" s="187"/>
      <c r="I210" s="187"/>
      <c r="J210" s="187"/>
      <c r="K210" s="187"/>
      <c r="L210" s="187"/>
      <c r="M210" s="187"/>
    </row>
    <row r="211" spans="1:13" s="186" customFormat="1">
      <c r="A211" s="187"/>
      <c r="B211" s="187"/>
      <c r="C211" s="187"/>
      <c r="D211" s="187"/>
      <c r="E211" s="187"/>
      <c r="F211" s="187"/>
      <c r="G211" s="187"/>
      <c r="H211" s="187"/>
      <c r="I211" s="187"/>
      <c r="J211" s="187"/>
      <c r="K211" s="187"/>
      <c r="L211" s="187"/>
      <c r="M211" s="187"/>
    </row>
    <row r="212" spans="1:13" s="186" customFormat="1">
      <c r="A212" s="187"/>
      <c r="B212" s="187"/>
      <c r="C212" s="187"/>
      <c r="D212" s="187"/>
      <c r="E212" s="187"/>
      <c r="F212" s="187"/>
      <c r="G212" s="187"/>
      <c r="H212" s="187"/>
      <c r="I212" s="187"/>
      <c r="J212" s="187"/>
      <c r="K212" s="187"/>
      <c r="L212" s="187"/>
      <c r="M212" s="187"/>
    </row>
    <row r="213" spans="1:13" s="186" customFormat="1">
      <c r="A213" s="187"/>
      <c r="B213" s="187"/>
      <c r="C213" s="187"/>
      <c r="D213" s="187"/>
      <c r="E213" s="187"/>
      <c r="F213" s="187"/>
      <c r="G213" s="187"/>
      <c r="H213" s="187"/>
      <c r="I213" s="187"/>
      <c r="J213" s="187"/>
      <c r="K213" s="187"/>
      <c r="L213" s="187"/>
      <c r="M213" s="187"/>
    </row>
    <row r="214" spans="1:13" s="186" customFormat="1">
      <c r="A214" s="187"/>
      <c r="B214" s="187"/>
      <c r="C214" s="187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</row>
    <row r="215" spans="1:13" s="186" customFormat="1">
      <c r="A215" s="187"/>
      <c r="B215" s="187"/>
      <c r="C215" s="187"/>
      <c r="D215" s="187"/>
      <c r="E215" s="187"/>
      <c r="F215" s="187"/>
      <c r="G215" s="187"/>
      <c r="H215" s="187"/>
      <c r="I215" s="187"/>
      <c r="J215" s="187"/>
      <c r="K215" s="187"/>
      <c r="L215" s="187"/>
      <c r="M215" s="187"/>
    </row>
    <row r="216" spans="1:13" s="186" customFormat="1">
      <c r="A216" s="187"/>
      <c r="B216" s="187"/>
      <c r="C216" s="187"/>
      <c r="D216" s="187"/>
      <c r="E216" s="187"/>
      <c r="F216" s="187"/>
      <c r="G216" s="187"/>
      <c r="H216" s="187"/>
      <c r="I216" s="187"/>
      <c r="J216" s="187"/>
      <c r="K216" s="187"/>
      <c r="L216" s="187"/>
      <c r="M216" s="187"/>
    </row>
    <row r="217" spans="1:13" s="186" customFormat="1">
      <c r="A217" s="187"/>
      <c r="B217" s="187"/>
      <c r="C217" s="187"/>
      <c r="D217" s="187"/>
      <c r="E217" s="187"/>
      <c r="F217" s="187"/>
      <c r="G217" s="187"/>
      <c r="H217" s="187"/>
      <c r="I217" s="187"/>
      <c r="J217" s="187"/>
      <c r="K217" s="187"/>
      <c r="L217" s="187"/>
      <c r="M217" s="187"/>
    </row>
    <row r="218" spans="1:13" s="186" customFormat="1">
      <c r="A218" s="187"/>
      <c r="B218" s="187"/>
      <c r="C218" s="187"/>
      <c r="D218" s="187"/>
      <c r="E218" s="187"/>
      <c r="F218" s="187"/>
      <c r="G218" s="187"/>
      <c r="H218" s="187"/>
      <c r="I218" s="187"/>
      <c r="J218" s="187"/>
      <c r="K218" s="187"/>
      <c r="L218" s="187"/>
      <c r="M218" s="187"/>
    </row>
    <row r="219" spans="1:13" s="186" customFormat="1">
      <c r="A219" s="187"/>
      <c r="B219" s="187"/>
      <c r="C219" s="187"/>
      <c r="D219" s="187"/>
      <c r="E219" s="187"/>
      <c r="F219" s="187"/>
      <c r="G219" s="187"/>
      <c r="H219" s="187"/>
      <c r="I219" s="187"/>
      <c r="J219" s="187"/>
      <c r="K219" s="187"/>
      <c r="L219" s="187"/>
      <c r="M219" s="187"/>
    </row>
    <row r="220" spans="1:13" s="186" customFormat="1">
      <c r="A220" s="187"/>
      <c r="B220" s="187"/>
      <c r="C220" s="187"/>
      <c r="D220" s="187"/>
      <c r="E220" s="187"/>
      <c r="F220" s="187"/>
      <c r="G220" s="187"/>
      <c r="H220" s="187"/>
      <c r="I220" s="187"/>
      <c r="J220" s="187"/>
      <c r="K220" s="187"/>
      <c r="L220" s="187"/>
      <c r="M220" s="187"/>
    </row>
    <row r="221" spans="1:13" s="186" customFormat="1">
      <c r="A221" s="187"/>
      <c r="B221" s="187"/>
      <c r="C221" s="187"/>
      <c r="D221" s="187"/>
      <c r="E221" s="187"/>
      <c r="F221" s="187"/>
      <c r="G221" s="187"/>
      <c r="H221" s="187"/>
      <c r="I221" s="187"/>
      <c r="J221" s="187"/>
      <c r="K221" s="187"/>
      <c r="L221" s="187"/>
      <c r="M221" s="187"/>
    </row>
    <row r="222" spans="1:13" s="186" customFormat="1">
      <c r="A222" s="187"/>
      <c r="B222" s="187"/>
      <c r="C222" s="187"/>
      <c r="D222" s="187"/>
      <c r="E222" s="187"/>
      <c r="F222" s="187"/>
      <c r="G222" s="187"/>
      <c r="H222" s="187"/>
      <c r="I222" s="187"/>
      <c r="J222" s="187"/>
      <c r="K222" s="187"/>
      <c r="L222" s="187"/>
      <c r="M222" s="187"/>
    </row>
    <row r="223" spans="1:13" s="186" customFormat="1">
      <c r="A223" s="187"/>
      <c r="B223" s="187"/>
      <c r="C223" s="187"/>
      <c r="D223" s="187"/>
      <c r="E223" s="187"/>
      <c r="F223" s="187"/>
      <c r="G223" s="187"/>
      <c r="H223" s="187"/>
      <c r="I223" s="187"/>
      <c r="J223" s="187"/>
      <c r="K223" s="187"/>
      <c r="L223" s="187"/>
      <c r="M223" s="187"/>
    </row>
    <row r="224" spans="1:13" s="186" customFormat="1">
      <c r="A224" s="187"/>
      <c r="B224" s="187"/>
      <c r="C224" s="187"/>
      <c r="D224" s="187"/>
      <c r="E224" s="187"/>
      <c r="F224" s="187"/>
      <c r="G224" s="187"/>
      <c r="H224" s="187"/>
      <c r="I224" s="187"/>
      <c r="J224" s="187"/>
      <c r="K224" s="187"/>
      <c r="L224" s="187"/>
      <c r="M224" s="187"/>
    </row>
    <row r="225" spans="1:13" s="186" customFormat="1">
      <c r="A225" s="187"/>
      <c r="B225" s="187"/>
      <c r="C225" s="187"/>
      <c r="D225" s="187"/>
      <c r="E225" s="187"/>
      <c r="F225" s="187"/>
      <c r="G225" s="187"/>
      <c r="H225" s="187"/>
      <c r="I225" s="187"/>
      <c r="J225" s="187"/>
      <c r="K225" s="187"/>
      <c r="L225" s="187"/>
      <c r="M225" s="187"/>
    </row>
    <row r="226" spans="1:13" s="186" customFormat="1">
      <c r="A226" s="187"/>
      <c r="B226" s="187"/>
      <c r="C226" s="187"/>
      <c r="D226" s="187"/>
      <c r="E226" s="187"/>
      <c r="F226" s="187"/>
      <c r="G226" s="187"/>
      <c r="H226" s="187"/>
      <c r="I226" s="187"/>
      <c r="J226" s="187"/>
      <c r="K226" s="187"/>
      <c r="L226" s="187"/>
      <c r="M226" s="187"/>
    </row>
    <row r="227" spans="1:13" s="186" customFormat="1">
      <c r="A227" s="187"/>
      <c r="B227" s="187"/>
      <c r="C227" s="187"/>
      <c r="D227" s="187"/>
      <c r="E227" s="187"/>
      <c r="F227" s="187"/>
      <c r="G227" s="187"/>
      <c r="H227" s="187"/>
      <c r="I227" s="187"/>
      <c r="J227" s="187"/>
      <c r="K227" s="187"/>
      <c r="L227" s="187"/>
      <c r="M227" s="187"/>
    </row>
    <row r="228" spans="1:13" s="186" customFormat="1">
      <c r="A228" s="187"/>
      <c r="B228" s="187"/>
      <c r="C228" s="187"/>
      <c r="D228" s="187"/>
      <c r="E228" s="187"/>
      <c r="F228" s="187"/>
      <c r="G228" s="187"/>
      <c r="H228" s="187"/>
      <c r="I228" s="187"/>
      <c r="J228" s="187"/>
      <c r="K228" s="187"/>
      <c r="L228" s="187"/>
      <c r="M228" s="187"/>
    </row>
    <row r="229" spans="1:13" s="186" customFormat="1">
      <c r="A229" s="187"/>
      <c r="B229" s="187"/>
      <c r="C229" s="187"/>
      <c r="D229" s="187"/>
      <c r="E229" s="187"/>
      <c r="F229" s="187"/>
      <c r="G229" s="187"/>
      <c r="H229" s="187"/>
      <c r="I229" s="187"/>
      <c r="J229" s="187"/>
      <c r="K229" s="187"/>
      <c r="L229" s="187"/>
      <c r="M229" s="187"/>
    </row>
    <row r="230" spans="1:13" s="186" customFormat="1">
      <c r="A230" s="187"/>
      <c r="B230" s="187"/>
      <c r="C230" s="187"/>
      <c r="D230" s="187"/>
      <c r="E230" s="187"/>
      <c r="F230" s="187"/>
      <c r="G230" s="187"/>
      <c r="H230" s="187"/>
      <c r="I230" s="187"/>
      <c r="J230" s="187"/>
      <c r="K230" s="187"/>
      <c r="L230" s="187"/>
      <c r="M230" s="187"/>
    </row>
    <row r="231" spans="1:13" s="186" customFormat="1">
      <c r="A231" s="187"/>
      <c r="B231" s="187"/>
      <c r="C231" s="187"/>
      <c r="D231" s="187"/>
      <c r="E231" s="187"/>
      <c r="F231" s="187"/>
      <c r="G231" s="187"/>
      <c r="H231" s="187"/>
      <c r="I231" s="187"/>
      <c r="J231" s="187"/>
      <c r="K231" s="187"/>
      <c r="L231" s="187"/>
      <c r="M231" s="187"/>
    </row>
    <row r="232" spans="1:13" s="186" customFormat="1">
      <c r="A232" s="187"/>
      <c r="B232" s="187"/>
      <c r="C232" s="187"/>
      <c r="D232" s="187"/>
      <c r="E232" s="187"/>
      <c r="F232" s="187"/>
      <c r="G232" s="187"/>
      <c r="H232" s="187"/>
      <c r="I232" s="187"/>
      <c r="J232" s="187"/>
      <c r="K232" s="187"/>
      <c r="L232" s="187"/>
      <c r="M232" s="187"/>
    </row>
    <row r="233" spans="1:13" s="186" customFormat="1">
      <c r="A233" s="187"/>
      <c r="B233" s="187"/>
      <c r="C233" s="187"/>
      <c r="D233" s="187"/>
      <c r="E233" s="187"/>
      <c r="F233" s="187"/>
      <c r="G233" s="187"/>
      <c r="H233" s="187"/>
      <c r="I233" s="187"/>
      <c r="J233" s="187"/>
      <c r="K233" s="187"/>
      <c r="L233" s="187"/>
      <c r="M233" s="187"/>
    </row>
    <row r="234" spans="1:13" s="186" customFormat="1">
      <c r="A234" s="187"/>
      <c r="B234" s="187"/>
      <c r="C234" s="187"/>
      <c r="D234" s="187"/>
      <c r="E234" s="187"/>
      <c r="F234" s="187"/>
      <c r="G234" s="187"/>
      <c r="H234" s="187"/>
      <c r="I234" s="187"/>
      <c r="J234" s="187"/>
      <c r="K234" s="187"/>
      <c r="L234" s="187"/>
      <c r="M234" s="187"/>
    </row>
    <row r="235" spans="1:13" s="186" customFormat="1">
      <c r="A235" s="187"/>
      <c r="B235" s="187"/>
      <c r="C235" s="187"/>
      <c r="D235" s="187"/>
      <c r="E235" s="187"/>
      <c r="F235" s="187"/>
      <c r="G235" s="187"/>
      <c r="H235" s="187"/>
      <c r="I235" s="187"/>
      <c r="J235" s="187"/>
      <c r="K235" s="187"/>
      <c r="L235" s="187"/>
      <c r="M235" s="187"/>
    </row>
    <row r="236" spans="1:13" s="186" customFormat="1">
      <c r="A236" s="187"/>
      <c r="B236" s="187"/>
      <c r="C236" s="187"/>
      <c r="D236" s="187"/>
      <c r="E236" s="187"/>
      <c r="F236" s="187"/>
      <c r="G236" s="187"/>
      <c r="H236" s="187"/>
      <c r="I236" s="187"/>
      <c r="J236" s="187"/>
      <c r="K236" s="187"/>
      <c r="L236" s="187"/>
      <c r="M236" s="187"/>
    </row>
    <row r="237" spans="1:13" s="186" customFormat="1">
      <c r="A237" s="187"/>
      <c r="B237" s="187"/>
      <c r="C237" s="187"/>
      <c r="D237" s="187"/>
      <c r="E237" s="187"/>
      <c r="F237" s="187"/>
      <c r="G237" s="187"/>
      <c r="H237" s="187"/>
      <c r="I237" s="187"/>
      <c r="J237" s="187"/>
      <c r="K237" s="187"/>
      <c r="L237" s="187"/>
      <c r="M237" s="187"/>
    </row>
    <row r="238" spans="1:13" s="186" customFormat="1">
      <c r="A238" s="187"/>
      <c r="B238" s="187"/>
      <c r="C238" s="187"/>
      <c r="D238" s="187"/>
      <c r="E238" s="187"/>
      <c r="F238" s="187"/>
      <c r="G238" s="187"/>
      <c r="H238" s="187"/>
      <c r="I238" s="187"/>
      <c r="J238" s="187"/>
      <c r="K238" s="187"/>
      <c r="L238" s="187"/>
      <c r="M238" s="187"/>
    </row>
    <row r="239" spans="1:13" s="186" customFormat="1">
      <c r="A239" s="187"/>
      <c r="B239" s="187"/>
      <c r="C239" s="187"/>
      <c r="D239" s="187"/>
      <c r="E239" s="187"/>
      <c r="F239" s="187"/>
      <c r="G239" s="187"/>
      <c r="H239" s="187"/>
      <c r="I239" s="187"/>
      <c r="J239" s="187"/>
      <c r="K239" s="187"/>
      <c r="L239" s="187"/>
      <c r="M239" s="187"/>
    </row>
    <row r="240" spans="1:13" s="186" customFormat="1">
      <c r="A240" s="187"/>
      <c r="B240" s="187"/>
      <c r="C240" s="187"/>
      <c r="D240" s="187"/>
      <c r="E240" s="187"/>
      <c r="F240" s="187"/>
      <c r="G240" s="187"/>
      <c r="H240" s="187"/>
      <c r="I240" s="187"/>
      <c r="J240" s="187"/>
      <c r="K240" s="187"/>
      <c r="L240" s="187"/>
      <c r="M240" s="187"/>
    </row>
    <row r="241" spans="1:13" s="186" customFormat="1">
      <c r="A241" s="187"/>
      <c r="B241" s="187"/>
      <c r="C241" s="187"/>
      <c r="D241" s="187"/>
      <c r="E241" s="187"/>
      <c r="F241" s="187"/>
      <c r="G241" s="187"/>
      <c r="H241" s="187"/>
      <c r="I241" s="187"/>
      <c r="J241" s="187"/>
      <c r="K241" s="187"/>
      <c r="L241" s="187"/>
      <c r="M241" s="187"/>
    </row>
    <row r="242" spans="1:13" s="186" customFormat="1">
      <c r="A242" s="187"/>
      <c r="B242" s="187"/>
      <c r="C242" s="187"/>
      <c r="D242" s="187"/>
      <c r="E242" s="187"/>
      <c r="F242" s="187"/>
      <c r="G242" s="187"/>
      <c r="H242" s="187"/>
      <c r="I242" s="187"/>
      <c r="J242" s="187"/>
      <c r="K242" s="187"/>
      <c r="L242" s="187"/>
      <c r="M242" s="187"/>
    </row>
    <row r="243" spans="1:13" s="186" customFormat="1">
      <c r="A243" s="187"/>
      <c r="B243" s="187"/>
      <c r="C243" s="187"/>
      <c r="D243" s="187"/>
      <c r="E243" s="187"/>
      <c r="F243" s="187"/>
      <c r="G243" s="187"/>
      <c r="H243" s="187"/>
      <c r="I243" s="187"/>
      <c r="J243" s="187"/>
      <c r="K243" s="187"/>
      <c r="L243" s="187"/>
      <c r="M243" s="187"/>
    </row>
    <row r="244" spans="1:13" s="186" customFormat="1">
      <c r="A244" s="187"/>
      <c r="B244" s="187"/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</row>
    <row r="245" spans="1:13" s="186" customFormat="1">
      <c r="A245" s="187"/>
      <c r="B245" s="187"/>
      <c r="C245" s="187"/>
      <c r="D245" s="187"/>
      <c r="E245" s="187"/>
      <c r="F245" s="187"/>
      <c r="G245" s="187"/>
      <c r="H245" s="187"/>
      <c r="I245" s="187"/>
      <c r="J245" s="187"/>
      <c r="K245" s="187"/>
      <c r="L245" s="187"/>
      <c r="M245" s="187"/>
    </row>
    <row r="246" spans="1:13" s="186" customFormat="1">
      <c r="A246" s="187"/>
      <c r="B246" s="187"/>
      <c r="C246" s="187"/>
      <c r="D246" s="187"/>
      <c r="E246" s="187"/>
      <c r="F246" s="187"/>
      <c r="G246" s="187"/>
      <c r="H246" s="187"/>
      <c r="I246" s="187"/>
      <c r="J246" s="187"/>
      <c r="K246" s="187"/>
      <c r="L246" s="187"/>
      <c r="M246" s="187"/>
    </row>
    <row r="247" spans="1:13" s="186" customFormat="1">
      <c r="A247" s="187"/>
      <c r="B247" s="187"/>
      <c r="C247" s="187"/>
      <c r="D247" s="187"/>
      <c r="E247" s="187"/>
      <c r="F247" s="187"/>
      <c r="G247" s="187"/>
      <c r="H247" s="187"/>
      <c r="I247" s="187"/>
      <c r="J247" s="187"/>
      <c r="K247" s="187"/>
      <c r="L247" s="187"/>
      <c r="M247" s="187"/>
    </row>
    <row r="248" spans="1:13" s="186" customFormat="1">
      <c r="A248" s="187"/>
      <c r="B248" s="187"/>
      <c r="C248" s="187"/>
      <c r="D248" s="187"/>
      <c r="E248" s="187"/>
      <c r="F248" s="187"/>
      <c r="G248" s="187"/>
      <c r="H248" s="187"/>
      <c r="I248" s="187"/>
      <c r="J248" s="187"/>
      <c r="K248" s="187"/>
      <c r="L248" s="187"/>
      <c r="M248" s="187"/>
    </row>
    <row r="249" spans="1:13" s="186" customFormat="1">
      <c r="A249" s="187"/>
      <c r="B249" s="187"/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</row>
    <row r="250" spans="1:13" s="186" customFormat="1">
      <c r="A250" s="187"/>
      <c r="B250" s="187"/>
      <c r="C250" s="187"/>
      <c r="D250" s="187"/>
      <c r="E250" s="187"/>
      <c r="F250" s="187"/>
      <c r="G250" s="187"/>
      <c r="H250" s="187"/>
      <c r="I250" s="187"/>
      <c r="J250" s="187"/>
      <c r="K250" s="187"/>
      <c r="L250" s="187"/>
      <c r="M250" s="187"/>
    </row>
    <row r="251" spans="1:13" s="186" customFormat="1">
      <c r="A251" s="187"/>
      <c r="B251" s="187"/>
      <c r="C251" s="187"/>
      <c r="D251" s="187"/>
      <c r="E251" s="187"/>
      <c r="F251" s="187"/>
      <c r="G251" s="187"/>
      <c r="H251" s="187"/>
      <c r="I251" s="187"/>
      <c r="J251" s="187"/>
      <c r="K251" s="187"/>
      <c r="L251" s="187"/>
      <c r="M251" s="187"/>
    </row>
    <row r="252" spans="1:13" s="186" customFormat="1">
      <c r="A252" s="187"/>
      <c r="B252" s="187"/>
      <c r="C252" s="187"/>
      <c r="D252" s="187"/>
      <c r="E252" s="187"/>
      <c r="F252" s="187"/>
      <c r="G252" s="187"/>
      <c r="H252" s="187"/>
      <c r="I252" s="187"/>
      <c r="J252" s="187"/>
      <c r="K252" s="187"/>
      <c r="L252" s="187"/>
      <c r="M252" s="187"/>
    </row>
    <row r="253" spans="1:13" s="186" customFormat="1">
      <c r="A253" s="187"/>
      <c r="B253" s="187"/>
      <c r="C253" s="187"/>
      <c r="D253" s="187"/>
      <c r="E253" s="187"/>
      <c r="F253" s="187"/>
      <c r="G253" s="187"/>
      <c r="H253" s="187"/>
      <c r="I253" s="187"/>
      <c r="J253" s="187"/>
      <c r="K253" s="187"/>
      <c r="L253" s="187"/>
      <c r="M253" s="187"/>
    </row>
    <row r="254" spans="1:13" s="186" customFormat="1">
      <c r="A254" s="187"/>
      <c r="B254" s="187"/>
      <c r="C254" s="187"/>
      <c r="D254" s="187"/>
      <c r="E254" s="187"/>
      <c r="F254" s="187"/>
      <c r="G254" s="187"/>
      <c r="H254" s="187"/>
      <c r="I254" s="187"/>
      <c r="J254" s="187"/>
      <c r="K254" s="187"/>
      <c r="L254" s="187"/>
      <c r="M254" s="187"/>
    </row>
    <row r="255" spans="1:13" s="186" customFormat="1">
      <c r="A255" s="187"/>
      <c r="B255" s="187"/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</row>
    <row r="256" spans="1:13" s="186" customFormat="1">
      <c r="A256" s="187"/>
      <c r="B256" s="187"/>
      <c r="C256" s="187"/>
      <c r="D256" s="187"/>
      <c r="E256" s="187"/>
      <c r="F256" s="187"/>
      <c r="G256" s="187"/>
      <c r="H256" s="187"/>
      <c r="I256" s="187"/>
      <c r="J256" s="187"/>
      <c r="K256" s="187"/>
      <c r="L256" s="187"/>
      <c r="M256" s="187"/>
    </row>
    <row r="257" spans="1:13" s="186" customFormat="1">
      <c r="A257" s="187"/>
      <c r="B257" s="187"/>
      <c r="C257" s="187"/>
      <c r="D257" s="187"/>
      <c r="E257" s="187"/>
      <c r="F257" s="187"/>
      <c r="G257" s="187"/>
      <c r="H257" s="187"/>
      <c r="I257" s="187"/>
      <c r="J257" s="187"/>
      <c r="K257" s="187"/>
      <c r="L257" s="187"/>
      <c r="M257" s="187"/>
    </row>
    <row r="258" spans="1:13" s="186" customFormat="1">
      <c r="A258" s="187"/>
      <c r="B258" s="187"/>
      <c r="C258" s="187"/>
      <c r="D258" s="187"/>
      <c r="E258" s="187"/>
      <c r="F258" s="187"/>
      <c r="G258" s="187"/>
      <c r="H258" s="187"/>
      <c r="I258" s="187"/>
      <c r="J258" s="187"/>
      <c r="K258" s="187"/>
      <c r="L258" s="187"/>
      <c r="M258" s="187"/>
    </row>
    <row r="259" spans="1:13" s="186" customFormat="1">
      <c r="A259" s="187"/>
      <c r="B259" s="187"/>
      <c r="C259" s="187"/>
      <c r="D259" s="187"/>
      <c r="E259" s="187"/>
      <c r="F259" s="187"/>
      <c r="G259" s="187"/>
      <c r="H259" s="187"/>
      <c r="I259" s="187"/>
      <c r="J259" s="187"/>
      <c r="K259" s="187"/>
      <c r="L259" s="187"/>
      <c r="M259" s="187"/>
    </row>
    <row r="260" spans="1:13" s="186" customFormat="1">
      <c r="A260" s="187"/>
      <c r="B260" s="187"/>
      <c r="C260" s="187"/>
      <c r="D260" s="187"/>
      <c r="E260" s="187"/>
      <c r="F260" s="187"/>
      <c r="G260" s="187"/>
      <c r="H260" s="187"/>
      <c r="I260" s="187"/>
      <c r="J260" s="187"/>
      <c r="K260" s="187"/>
      <c r="L260" s="187"/>
      <c r="M260" s="187"/>
    </row>
    <row r="261" spans="1:13" s="186" customFormat="1">
      <c r="A261" s="187"/>
      <c r="B261" s="187"/>
      <c r="C261" s="187"/>
      <c r="D261" s="187"/>
      <c r="E261" s="187"/>
      <c r="F261" s="187"/>
      <c r="G261" s="187"/>
      <c r="H261" s="187"/>
      <c r="I261" s="187"/>
      <c r="J261" s="187"/>
      <c r="K261" s="187"/>
      <c r="L261" s="187"/>
      <c r="M261" s="187"/>
    </row>
    <row r="262" spans="1:13" s="186" customFormat="1">
      <c r="A262" s="187"/>
      <c r="B262" s="187"/>
      <c r="C262" s="187"/>
      <c r="D262" s="187"/>
      <c r="E262" s="187"/>
      <c r="F262" s="187"/>
      <c r="G262" s="187"/>
      <c r="H262" s="187"/>
      <c r="I262" s="187"/>
      <c r="J262" s="187"/>
      <c r="K262" s="187"/>
      <c r="L262" s="187"/>
      <c r="M262" s="187"/>
    </row>
    <row r="263" spans="1:13" s="186" customFormat="1">
      <c r="A263" s="187"/>
      <c r="B263" s="187"/>
      <c r="C263" s="187"/>
      <c r="D263" s="187"/>
      <c r="E263" s="187"/>
      <c r="F263" s="187"/>
      <c r="G263" s="187"/>
      <c r="H263" s="187"/>
      <c r="I263" s="187"/>
      <c r="J263" s="187"/>
      <c r="K263" s="187"/>
      <c r="L263" s="187"/>
      <c r="M263" s="187"/>
    </row>
    <row r="264" spans="1:13" s="186" customFormat="1">
      <c r="A264" s="187"/>
      <c r="B264" s="187"/>
      <c r="C264" s="187"/>
      <c r="D264" s="187"/>
      <c r="E264" s="187"/>
      <c r="F264" s="187"/>
      <c r="G264" s="187"/>
      <c r="H264" s="187"/>
      <c r="I264" s="187"/>
      <c r="J264" s="187"/>
      <c r="K264" s="187"/>
      <c r="L264" s="187"/>
      <c r="M264" s="187"/>
    </row>
    <row r="265" spans="1:13" s="186" customFormat="1">
      <c r="A265" s="187"/>
      <c r="B265" s="187"/>
      <c r="C265" s="187"/>
      <c r="D265" s="187"/>
      <c r="E265" s="187"/>
      <c r="F265" s="187"/>
      <c r="G265" s="187"/>
      <c r="H265" s="187"/>
      <c r="I265" s="187"/>
      <c r="J265" s="187"/>
      <c r="K265" s="187"/>
      <c r="L265" s="187"/>
      <c r="M265" s="187"/>
    </row>
    <row r="266" spans="1:13" s="186" customFormat="1">
      <c r="A266" s="187"/>
      <c r="B266" s="187"/>
      <c r="C266" s="187"/>
      <c r="D266" s="187"/>
      <c r="E266" s="187"/>
      <c r="F266" s="187"/>
      <c r="G266" s="187"/>
      <c r="H266" s="187"/>
      <c r="I266" s="187"/>
      <c r="J266" s="187"/>
      <c r="K266" s="187"/>
      <c r="L266" s="187"/>
      <c r="M266" s="187"/>
    </row>
    <row r="267" spans="1:13" s="186" customFormat="1">
      <c r="A267" s="187"/>
      <c r="B267" s="187"/>
      <c r="C267" s="187"/>
      <c r="D267" s="187"/>
      <c r="E267" s="187"/>
      <c r="F267" s="187"/>
      <c r="G267" s="187"/>
      <c r="H267" s="187"/>
      <c r="I267" s="187"/>
      <c r="J267" s="187"/>
      <c r="K267" s="187"/>
      <c r="L267" s="187"/>
      <c r="M267" s="187"/>
    </row>
    <row r="268" spans="1:13" s="186" customFormat="1">
      <c r="A268" s="187"/>
      <c r="B268" s="187"/>
      <c r="C268" s="187"/>
      <c r="D268" s="187"/>
      <c r="E268" s="187"/>
      <c r="F268" s="187"/>
      <c r="G268" s="187"/>
      <c r="H268" s="187"/>
      <c r="I268" s="187"/>
      <c r="J268" s="187"/>
      <c r="K268" s="187"/>
      <c r="L268" s="187"/>
      <c r="M268" s="187"/>
    </row>
    <row r="269" spans="1:13" s="186" customFormat="1">
      <c r="A269" s="187"/>
      <c r="B269" s="187"/>
      <c r="C269" s="187"/>
      <c r="D269" s="187"/>
      <c r="E269" s="187"/>
      <c r="F269" s="187"/>
      <c r="G269" s="187"/>
      <c r="H269" s="187"/>
      <c r="I269" s="187"/>
      <c r="J269" s="187"/>
      <c r="K269" s="187"/>
      <c r="L269" s="187"/>
      <c r="M269" s="187"/>
    </row>
    <row r="270" spans="1:13" s="186" customFormat="1">
      <c r="A270" s="187"/>
      <c r="B270" s="187"/>
      <c r="C270" s="187"/>
      <c r="D270" s="187"/>
      <c r="E270" s="187"/>
      <c r="F270" s="187"/>
      <c r="G270" s="187"/>
      <c r="H270" s="187"/>
      <c r="I270" s="187"/>
      <c r="J270" s="187"/>
      <c r="K270" s="187"/>
      <c r="L270" s="187"/>
      <c r="M270" s="187"/>
    </row>
    <row r="271" spans="1:13" s="186" customFormat="1">
      <c r="A271" s="187"/>
      <c r="B271" s="187"/>
      <c r="C271" s="187"/>
      <c r="D271" s="187"/>
      <c r="E271" s="187"/>
      <c r="F271" s="187"/>
      <c r="G271" s="187"/>
      <c r="H271" s="187"/>
      <c r="I271" s="187"/>
      <c r="J271" s="187"/>
      <c r="K271" s="187"/>
      <c r="L271" s="187"/>
      <c r="M271" s="187"/>
    </row>
    <row r="272" spans="1:13" s="186" customFormat="1">
      <c r="A272" s="187"/>
      <c r="B272" s="187"/>
      <c r="C272" s="187"/>
      <c r="D272" s="187"/>
      <c r="E272" s="187"/>
      <c r="F272" s="187"/>
      <c r="G272" s="187"/>
      <c r="H272" s="187"/>
      <c r="I272" s="187"/>
      <c r="J272" s="187"/>
      <c r="K272" s="187"/>
      <c r="L272" s="187"/>
      <c r="M272" s="187"/>
    </row>
    <row r="273" spans="1:13" s="186" customFormat="1">
      <c r="A273" s="187"/>
      <c r="B273" s="187"/>
      <c r="C273" s="187"/>
      <c r="D273" s="187"/>
      <c r="E273" s="187"/>
      <c r="F273" s="187"/>
      <c r="G273" s="187"/>
      <c r="H273" s="187"/>
      <c r="I273" s="187"/>
      <c r="J273" s="187"/>
      <c r="K273" s="187"/>
      <c r="L273" s="187"/>
      <c r="M273" s="187"/>
    </row>
    <row r="274" spans="1:13" s="186" customFormat="1">
      <c r="A274" s="187"/>
      <c r="B274" s="187"/>
      <c r="C274" s="187"/>
      <c r="D274" s="187"/>
      <c r="E274" s="187"/>
      <c r="F274" s="187"/>
      <c r="G274" s="187"/>
      <c r="H274" s="187"/>
      <c r="I274" s="187"/>
      <c r="J274" s="187"/>
      <c r="K274" s="187"/>
      <c r="L274" s="187"/>
      <c r="M274" s="187"/>
    </row>
    <row r="275" spans="1:13" s="186" customFormat="1">
      <c r="A275" s="187"/>
      <c r="B275" s="187"/>
      <c r="C275" s="187"/>
      <c r="D275" s="187"/>
      <c r="E275" s="187"/>
      <c r="F275" s="187"/>
      <c r="G275" s="187"/>
      <c r="H275" s="187"/>
      <c r="I275" s="187"/>
      <c r="J275" s="187"/>
      <c r="K275" s="187"/>
      <c r="L275" s="187"/>
      <c r="M275" s="187"/>
    </row>
    <row r="276" spans="1:13" s="186" customFormat="1">
      <c r="A276" s="187"/>
      <c r="B276" s="187"/>
      <c r="C276" s="187"/>
      <c r="D276" s="187"/>
      <c r="E276" s="187"/>
      <c r="F276" s="187"/>
      <c r="G276" s="187"/>
      <c r="H276" s="187"/>
      <c r="I276" s="187"/>
      <c r="J276" s="187"/>
      <c r="K276" s="187"/>
      <c r="L276" s="187"/>
      <c r="M276" s="187"/>
    </row>
    <row r="277" spans="1:13" s="186" customFormat="1">
      <c r="A277" s="187"/>
      <c r="B277" s="187"/>
      <c r="C277" s="187"/>
      <c r="D277" s="187"/>
      <c r="E277" s="187"/>
      <c r="F277" s="187"/>
      <c r="G277" s="187"/>
      <c r="H277" s="187"/>
      <c r="I277" s="187"/>
      <c r="J277" s="187"/>
      <c r="K277" s="187"/>
      <c r="L277" s="187"/>
      <c r="M277" s="187"/>
    </row>
    <row r="278" spans="1:13" s="186" customFormat="1">
      <c r="A278" s="187"/>
      <c r="B278" s="187"/>
      <c r="C278" s="187"/>
      <c r="D278" s="187"/>
      <c r="E278" s="187"/>
      <c r="F278" s="187"/>
      <c r="G278" s="187"/>
      <c r="H278" s="187"/>
      <c r="I278" s="187"/>
      <c r="J278" s="187"/>
      <c r="K278" s="187"/>
      <c r="L278" s="187"/>
      <c r="M278" s="187"/>
    </row>
    <row r="279" spans="1:13" s="186" customFormat="1">
      <c r="A279" s="187"/>
      <c r="B279" s="187"/>
      <c r="C279" s="187"/>
      <c r="D279" s="187"/>
      <c r="E279" s="187"/>
      <c r="F279" s="187"/>
      <c r="G279" s="187"/>
      <c r="H279" s="187"/>
      <c r="I279" s="187"/>
      <c r="J279" s="187"/>
      <c r="K279" s="187"/>
      <c r="L279" s="187"/>
      <c r="M279" s="187"/>
    </row>
    <row r="280" spans="1:13" s="186" customFormat="1">
      <c r="A280" s="187"/>
      <c r="B280" s="187"/>
      <c r="C280" s="187"/>
      <c r="D280" s="187"/>
      <c r="E280" s="187"/>
      <c r="F280" s="187"/>
      <c r="G280" s="187"/>
      <c r="H280" s="187"/>
      <c r="I280" s="187"/>
      <c r="J280" s="187"/>
      <c r="K280" s="187"/>
      <c r="L280" s="187"/>
      <c r="M280" s="187"/>
    </row>
    <row r="281" spans="1:13" s="186" customFormat="1">
      <c r="A281" s="187"/>
      <c r="B281" s="187"/>
      <c r="C281" s="187"/>
      <c r="D281" s="187"/>
      <c r="E281" s="187"/>
      <c r="F281" s="187"/>
      <c r="G281" s="187"/>
      <c r="H281" s="187"/>
      <c r="I281" s="187"/>
      <c r="J281" s="187"/>
      <c r="K281" s="187"/>
      <c r="L281" s="187"/>
      <c r="M281" s="187"/>
    </row>
    <row r="282" spans="1:13" s="186" customFormat="1">
      <c r="A282" s="187"/>
      <c r="B282" s="187"/>
      <c r="C282" s="187"/>
      <c r="D282" s="187"/>
      <c r="E282" s="187"/>
      <c r="F282" s="187"/>
      <c r="G282" s="187"/>
      <c r="H282" s="187"/>
      <c r="I282" s="187"/>
      <c r="J282" s="187"/>
      <c r="K282" s="187"/>
      <c r="L282" s="187"/>
      <c r="M282" s="187"/>
    </row>
    <row r="283" spans="1:13" s="186" customFormat="1">
      <c r="A283" s="187"/>
      <c r="B283" s="187"/>
      <c r="C283" s="187"/>
      <c r="D283" s="187"/>
      <c r="E283" s="187"/>
      <c r="F283" s="187"/>
      <c r="G283" s="187"/>
      <c r="H283" s="187"/>
      <c r="I283" s="187"/>
      <c r="J283" s="187"/>
      <c r="K283" s="187"/>
      <c r="L283" s="187"/>
      <c r="M283" s="187"/>
    </row>
    <row r="284" spans="1:13" s="186" customFormat="1">
      <c r="A284" s="187"/>
      <c r="B284" s="187"/>
      <c r="C284" s="187"/>
      <c r="D284" s="187"/>
      <c r="E284" s="187"/>
      <c r="F284" s="187"/>
      <c r="G284" s="187"/>
      <c r="H284" s="187"/>
      <c r="I284" s="187"/>
      <c r="J284" s="187"/>
      <c r="K284" s="187"/>
      <c r="L284" s="187"/>
      <c r="M284" s="187"/>
    </row>
    <row r="285" spans="1:13" s="186" customFormat="1">
      <c r="A285" s="187"/>
      <c r="B285" s="187"/>
      <c r="C285" s="187"/>
      <c r="D285" s="187"/>
      <c r="E285" s="187"/>
      <c r="F285" s="187"/>
      <c r="G285" s="187"/>
      <c r="H285" s="187"/>
      <c r="I285" s="187"/>
      <c r="J285" s="187"/>
      <c r="K285" s="187"/>
      <c r="L285" s="187"/>
      <c r="M285" s="187"/>
    </row>
    <row r="286" spans="1:13" s="186" customFormat="1">
      <c r="A286" s="187"/>
      <c r="B286" s="187"/>
      <c r="C286" s="187"/>
      <c r="D286" s="187"/>
      <c r="E286" s="187"/>
      <c r="F286" s="187"/>
      <c r="G286" s="187"/>
      <c r="H286" s="187"/>
      <c r="I286" s="187"/>
      <c r="J286" s="187"/>
      <c r="K286" s="187"/>
      <c r="L286" s="187"/>
      <c r="M286" s="187"/>
    </row>
    <row r="287" spans="1:13" s="186" customFormat="1">
      <c r="A287" s="187"/>
      <c r="B287" s="187"/>
      <c r="C287" s="187"/>
      <c r="D287" s="187"/>
      <c r="E287" s="187"/>
      <c r="F287" s="187"/>
      <c r="G287" s="187"/>
      <c r="H287" s="187"/>
      <c r="I287" s="187"/>
      <c r="J287" s="187"/>
      <c r="K287" s="187"/>
      <c r="L287" s="187"/>
      <c r="M287" s="187"/>
    </row>
    <row r="288" spans="1:13" s="186" customFormat="1">
      <c r="A288" s="187"/>
      <c r="B288" s="187"/>
      <c r="C288" s="187"/>
      <c r="D288" s="187"/>
      <c r="E288" s="187"/>
      <c r="F288" s="187"/>
      <c r="G288" s="187"/>
      <c r="H288" s="187"/>
      <c r="I288" s="187"/>
      <c r="J288" s="187"/>
      <c r="K288" s="187"/>
      <c r="L288" s="187"/>
      <c r="M288" s="187"/>
    </row>
    <row r="289" spans="1:13" s="186" customFormat="1">
      <c r="A289" s="187"/>
      <c r="B289" s="187"/>
      <c r="C289" s="187"/>
      <c r="D289" s="187"/>
      <c r="E289" s="187"/>
      <c r="F289" s="187"/>
      <c r="G289" s="187"/>
      <c r="H289" s="187"/>
      <c r="I289" s="187"/>
      <c r="J289" s="187"/>
      <c r="K289" s="187"/>
      <c r="L289" s="187"/>
      <c r="M289" s="187"/>
    </row>
    <row r="290" spans="1:13" s="186" customFormat="1">
      <c r="A290" s="187"/>
      <c r="B290" s="187"/>
      <c r="C290" s="187"/>
      <c r="D290" s="187"/>
      <c r="E290" s="187"/>
      <c r="F290" s="187"/>
      <c r="G290" s="187"/>
      <c r="H290" s="187"/>
      <c r="I290" s="187"/>
      <c r="J290" s="187"/>
      <c r="K290" s="187"/>
      <c r="L290" s="187"/>
      <c r="M290" s="187"/>
    </row>
    <row r="291" spans="1:13" s="186" customFormat="1">
      <c r="A291" s="187"/>
      <c r="B291" s="187"/>
      <c r="C291" s="187"/>
      <c r="D291" s="187"/>
      <c r="E291" s="187"/>
      <c r="F291" s="187"/>
      <c r="G291" s="187"/>
      <c r="H291" s="187"/>
      <c r="I291" s="187"/>
      <c r="J291" s="187"/>
      <c r="K291" s="187"/>
      <c r="L291" s="187"/>
      <c r="M291" s="187"/>
    </row>
    <row r="292" spans="1:13" s="186" customFormat="1">
      <c r="A292" s="187"/>
      <c r="B292" s="187"/>
      <c r="C292" s="187"/>
      <c r="D292" s="187"/>
      <c r="E292" s="187"/>
      <c r="F292" s="187"/>
      <c r="G292" s="187"/>
      <c r="H292" s="187"/>
      <c r="I292" s="187"/>
      <c r="J292" s="187"/>
      <c r="K292" s="187"/>
      <c r="L292" s="187"/>
      <c r="M292" s="187"/>
    </row>
    <row r="293" spans="1:13" s="186" customFormat="1">
      <c r="A293" s="187"/>
      <c r="B293" s="187"/>
      <c r="C293" s="187"/>
      <c r="D293" s="187"/>
      <c r="E293" s="187"/>
      <c r="F293" s="187"/>
      <c r="G293" s="187"/>
      <c r="H293" s="187"/>
      <c r="I293" s="187"/>
      <c r="J293" s="187"/>
      <c r="K293" s="187"/>
      <c r="L293" s="187"/>
      <c r="M293" s="187"/>
    </row>
    <row r="294" spans="1:13" s="186" customFormat="1">
      <c r="A294" s="187"/>
      <c r="B294" s="187"/>
      <c r="C294" s="187"/>
      <c r="D294" s="187"/>
      <c r="E294" s="187"/>
      <c r="F294" s="187"/>
      <c r="G294" s="187"/>
      <c r="H294" s="187"/>
      <c r="I294" s="187"/>
      <c r="J294" s="187"/>
      <c r="K294" s="187"/>
      <c r="L294" s="187"/>
      <c r="M294" s="187"/>
    </row>
    <row r="295" spans="1:13" s="186" customFormat="1">
      <c r="A295" s="187"/>
      <c r="B295" s="187"/>
      <c r="C295" s="187"/>
      <c r="D295" s="187"/>
      <c r="E295" s="187"/>
      <c r="F295" s="187"/>
      <c r="G295" s="187"/>
      <c r="H295" s="187"/>
      <c r="I295" s="187"/>
      <c r="J295" s="187"/>
      <c r="K295" s="187"/>
      <c r="L295" s="187"/>
      <c r="M295" s="187"/>
    </row>
    <row r="296" spans="1:13" s="186" customFormat="1">
      <c r="A296" s="187"/>
      <c r="B296" s="187"/>
      <c r="C296" s="187"/>
      <c r="D296" s="187"/>
      <c r="E296" s="187"/>
      <c r="F296" s="187"/>
      <c r="G296" s="187"/>
      <c r="H296" s="187"/>
      <c r="I296" s="187"/>
      <c r="J296" s="187"/>
      <c r="K296" s="187"/>
      <c r="L296" s="187"/>
      <c r="M296" s="187"/>
    </row>
    <row r="297" spans="1:13" s="186" customFormat="1">
      <c r="A297" s="187"/>
      <c r="B297" s="187"/>
      <c r="C297" s="187"/>
      <c r="D297" s="187"/>
      <c r="E297" s="187"/>
      <c r="F297" s="187"/>
      <c r="G297" s="187"/>
      <c r="H297" s="187"/>
      <c r="I297" s="187"/>
      <c r="J297" s="187"/>
      <c r="K297" s="187"/>
      <c r="L297" s="187"/>
      <c r="M297" s="187"/>
    </row>
    <row r="298" spans="1:13" s="186" customFormat="1">
      <c r="A298" s="187"/>
      <c r="B298" s="187"/>
      <c r="C298" s="187"/>
      <c r="D298" s="187"/>
      <c r="E298" s="187"/>
      <c r="F298" s="187"/>
      <c r="G298" s="187"/>
      <c r="H298" s="187"/>
      <c r="I298" s="187"/>
      <c r="J298" s="187"/>
      <c r="K298" s="187"/>
      <c r="L298" s="187"/>
      <c r="M298" s="187"/>
    </row>
    <row r="299" spans="1:13" s="186" customFormat="1">
      <c r="A299" s="187"/>
      <c r="B299" s="187"/>
      <c r="C299" s="187"/>
      <c r="D299" s="187"/>
      <c r="E299" s="187"/>
      <c r="F299" s="187"/>
      <c r="G299" s="187"/>
      <c r="H299" s="187"/>
      <c r="I299" s="187"/>
      <c r="J299" s="187"/>
      <c r="K299" s="187"/>
      <c r="L299" s="187"/>
      <c r="M299" s="187"/>
    </row>
    <row r="300" spans="1:13" s="186" customFormat="1">
      <c r="A300" s="187"/>
      <c r="B300" s="187"/>
      <c r="C300" s="187"/>
      <c r="D300" s="187"/>
      <c r="E300" s="187"/>
      <c r="F300" s="187"/>
      <c r="G300" s="187"/>
      <c r="H300" s="187"/>
      <c r="I300" s="187"/>
      <c r="J300" s="187"/>
      <c r="K300" s="187"/>
      <c r="L300" s="187"/>
      <c r="M300" s="187"/>
    </row>
    <row r="301" spans="1:13" s="186" customFormat="1">
      <c r="A301" s="187"/>
      <c r="B301" s="187"/>
      <c r="C301" s="187"/>
      <c r="D301" s="187"/>
      <c r="E301" s="187"/>
      <c r="F301" s="187"/>
      <c r="G301" s="187"/>
      <c r="H301" s="187"/>
      <c r="I301" s="187"/>
      <c r="J301" s="187"/>
      <c r="K301" s="187"/>
      <c r="L301" s="187"/>
      <c r="M301" s="187"/>
    </row>
    <row r="302" spans="1:13" s="186" customFormat="1" ht="15.75" thickBot="1">
      <c r="A302" s="188"/>
      <c r="B302" s="188"/>
      <c r="C302" s="188"/>
      <c r="D302" s="188"/>
      <c r="E302" s="188"/>
      <c r="F302" s="188"/>
      <c r="G302" s="188"/>
      <c r="H302" s="188"/>
      <c r="I302" s="188"/>
      <c r="J302" s="188"/>
      <c r="K302" s="188"/>
      <c r="L302" s="188"/>
      <c r="M302" s="188"/>
    </row>
    <row r="303" spans="1:13" s="23" customFormat="1">
      <c r="A303" s="189" t="s">
        <v>82</v>
      </c>
      <c r="B303" s="12"/>
      <c r="C303" s="12"/>
      <c r="D303" s="12"/>
      <c r="E303" s="12"/>
      <c r="F303" s="12"/>
      <c r="G303" s="12"/>
      <c r="H303" s="12"/>
      <c r="I303" s="12"/>
      <c r="J303" s="79"/>
      <c r="K303" s="79"/>
      <c r="L303" s="79"/>
      <c r="M303" s="12"/>
    </row>
    <row r="304" spans="1:13" s="23" customFormat="1">
      <c r="A304" s="190" t="s">
        <v>83</v>
      </c>
      <c r="B304" s="14">
        <f>COUNTIF(B$3:B$302,1)</f>
        <v>0</v>
      </c>
      <c r="C304" s="14"/>
      <c r="D304" s="14">
        <f>COUNTIF(D$3:D$302,1)</f>
        <v>0</v>
      </c>
      <c r="E304" s="14">
        <f t="shared" ref="E304:M304" si="0">COUNTIF(E$3:E$302,1)</f>
        <v>0</v>
      </c>
      <c r="F304" s="14">
        <f t="shared" si="0"/>
        <v>0</v>
      </c>
      <c r="G304" s="14">
        <f t="shared" si="0"/>
        <v>0</v>
      </c>
      <c r="H304" s="14">
        <f t="shared" si="0"/>
        <v>0</v>
      </c>
      <c r="I304" s="14">
        <f t="shared" si="0"/>
        <v>0</v>
      </c>
      <c r="J304" s="103">
        <f t="shared" si="0"/>
        <v>0</v>
      </c>
      <c r="K304" s="103">
        <f t="shared" si="0"/>
        <v>0</v>
      </c>
      <c r="L304" s="103">
        <f t="shared" si="0"/>
        <v>0</v>
      </c>
      <c r="M304" s="14">
        <f t="shared" si="0"/>
        <v>0</v>
      </c>
    </row>
    <row r="305" spans="1:13" s="23" customFormat="1">
      <c r="A305" s="190" t="s">
        <v>84</v>
      </c>
      <c r="B305" s="14">
        <f>COUNTIF(B$3:B$302,2)</f>
        <v>0</v>
      </c>
      <c r="C305" s="14"/>
      <c r="D305" s="14">
        <f>COUNTIF(D$3:D$302,2)</f>
        <v>0</v>
      </c>
      <c r="E305" s="14">
        <f t="shared" ref="E305:M305" si="1">COUNTIF(E$3:E$302,2)</f>
        <v>0</v>
      </c>
      <c r="F305" s="14">
        <f t="shared" si="1"/>
        <v>0</v>
      </c>
      <c r="G305" s="14">
        <f t="shared" si="1"/>
        <v>0</v>
      </c>
      <c r="H305" s="14">
        <f t="shared" si="1"/>
        <v>0</v>
      </c>
      <c r="I305" s="14">
        <f t="shared" si="1"/>
        <v>0</v>
      </c>
      <c r="J305" s="103">
        <f t="shared" si="1"/>
        <v>0</v>
      </c>
      <c r="K305" s="103">
        <f t="shared" si="1"/>
        <v>0</v>
      </c>
      <c r="L305" s="103">
        <f t="shared" si="1"/>
        <v>0</v>
      </c>
      <c r="M305" s="14">
        <f t="shared" si="1"/>
        <v>0</v>
      </c>
    </row>
    <row r="306" spans="1:13" s="23" customFormat="1">
      <c r="A306" s="190" t="s">
        <v>85</v>
      </c>
      <c r="B306" s="14"/>
      <c r="C306" s="14"/>
      <c r="D306" s="14">
        <f>COUNTIF(D$3:D$302,3)</f>
        <v>0</v>
      </c>
      <c r="E306" s="14">
        <f>COUNTIF(E$3:E$302,3)</f>
        <v>0</v>
      </c>
      <c r="F306" s="14">
        <f>COUNTIF(F$3:F$302,3)</f>
        <v>0</v>
      </c>
      <c r="G306" s="14">
        <f t="shared" ref="G306:H306" si="2">COUNTIF(G$3:G$302,3)</f>
        <v>0</v>
      </c>
      <c r="H306" s="14">
        <f t="shared" si="2"/>
        <v>0</v>
      </c>
      <c r="I306" s="14">
        <f t="shared" ref="I306:M306" si="3">COUNTIF(I$3:I$302,3)</f>
        <v>0</v>
      </c>
      <c r="J306" s="103">
        <f t="shared" si="3"/>
        <v>0</v>
      </c>
      <c r="K306" s="103">
        <f t="shared" si="3"/>
        <v>0</v>
      </c>
      <c r="L306" s="103">
        <f t="shared" si="3"/>
        <v>0</v>
      </c>
      <c r="M306" s="14">
        <f t="shared" si="3"/>
        <v>0</v>
      </c>
    </row>
    <row r="307" spans="1:13" s="23" customFormat="1">
      <c r="A307" s="190" t="s">
        <v>86</v>
      </c>
      <c r="B307" s="14"/>
      <c r="C307" s="14"/>
      <c r="D307" s="14"/>
      <c r="E307" s="14"/>
      <c r="F307" s="14"/>
      <c r="G307" s="14"/>
      <c r="H307" s="14"/>
      <c r="I307" s="14"/>
      <c r="J307" s="103"/>
      <c r="K307" s="103"/>
      <c r="L307" s="103"/>
      <c r="M307" s="14"/>
    </row>
    <row r="308" spans="1:13" s="23" customFormat="1" ht="45">
      <c r="A308" s="191" t="s">
        <v>87</v>
      </c>
      <c r="B308" s="14">
        <f>SUM(B303:B307)</f>
        <v>0</v>
      </c>
      <c r="C308" s="14"/>
      <c r="D308" s="14">
        <f t="shared" ref="D308:M308" si="4">SUM(D303:D307)</f>
        <v>0</v>
      </c>
      <c r="E308" s="14">
        <f t="shared" si="4"/>
        <v>0</v>
      </c>
      <c r="F308" s="14">
        <f t="shared" si="4"/>
        <v>0</v>
      </c>
      <c r="G308" s="14">
        <f t="shared" si="4"/>
        <v>0</v>
      </c>
      <c r="H308" s="14">
        <f>SUM(H303:H307)</f>
        <v>0</v>
      </c>
      <c r="I308" s="14">
        <f t="shared" si="4"/>
        <v>0</v>
      </c>
      <c r="J308" s="103">
        <f t="shared" si="4"/>
        <v>0</v>
      </c>
      <c r="K308" s="103">
        <f t="shared" si="4"/>
        <v>0</v>
      </c>
      <c r="L308" s="103">
        <f t="shared" si="4"/>
        <v>0</v>
      </c>
      <c r="M308" s="14">
        <f t="shared" si="4"/>
        <v>0</v>
      </c>
    </row>
    <row r="309" spans="1:13" s="23" customFormat="1">
      <c r="A309" s="192"/>
      <c r="B309" s="16"/>
      <c r="C309" s="16"/>
      <c r="D309" s="16"/>
      <c r="E309" s="16"/>
      <c r="F309" s="16"/>
      <c r="G309" s="16"/>
      <c r="H309" s="16"/>
      <c r="I309" s="16"/>
      <c r="J309" s="104"/>
      <c r="K309" s="104"/>
      <c r="L309" s="104"/>
      <c r="M309" s="16"/>
    </row>
    <row r="310" spans="1:13" s="23" customFormat="1" ht="15.75" thickBot="1">
      <c r="A310" s="193" t="s">
        <v>1</v>
      </c>
      <c r="B310" s="17"/>
      <c r="C310" s="17"/>
      <c r="D310" s="17">
        <f>D304</f>
        <v>0</v>
      </c>
      <c r="E310" s="17">
        <f>E304</f>
        <v>0</v>
      </c>
      <c r="F310" s="17">
        <f>F304</f>
        <v>0</v>
      </c>
      <c r="G310" s="17">
        <f>G304</f>
        <v>0</v>
      </c>
      <c r="H310" s="17">
        <f>SUM(H3:H302)</f>
        <v>0</v>
      </c>
      <c r="I310" s="17">
        <f>I305</f>
        <v>0</v>
      </c>
      <c r="J310" s="105">
        <f>J304</f>
        <v>0</v>
      </c>
      <c r="K310" s="105">
        <f>K304</f>
        <v>0</v>
      </c>
      <c r="L310" s="105">
        <f>L304</f>
        <v>0</v>
      </c>
      <c r="M310" s="17">
        <f>M304</f>
        <v>0</v>
      </c>
    </row>
    <row r="311" spans="1:13" s="23" customFormat="1"/>
    <row r="312" spans="1:13" s="23" customFormat="1">
      <c r="A312" s="14" t="s">
        <v>148</v>
      </c>
    </row>
    <row r="313" spans="1:13" s="23" customFormat="1">
      <c r="A313" s="194"/>
    </row>
    <row r="314" spans="1:13" s="23" customFormat="1">
      <c r="A314" s="190" t="s">
        <v>197</v>
      </c>
      <c r="B314" s="23" t="e">
        <f>B304/B308</f>
        <v>#DIV/0!</v>
      </c>
    </row>
    <row r="315" spans="1:13" s="23" customFormat="1">
      <c r="A315" s="190" t="s">
        <v>198</v>
      </c>
      <c r="B315" s="23" t="e">
        <f>B305/B308</f>
        <v>#DIV/0!</v>
      </c>
    </row>
    <row r="316" spans="1:13" s="23" customFormat="1">
      <c r="A316" s="190"/>
    </row>
    <row r="317" spans="1:13" s="23" customFormat="1">
      <c r="A317" s="190"/>
    </row>
  </sheetData>
  <pageMargins left="0.7" right="0.7" top="0.75" bottom="0.75" header="0.3" footer="0.3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AC317"/>
  <sheetViews>
    <sheetView zoomScale="130" zoomScaleNormal="130" workbookViewId="0">
      <pane xSplit="1" ySplit="2" topLeftCell="U267" activePane="bottomRight" state="frozen"/>
      <selection pane="topRight" activeCell="B1" sqref="B1"/>
      <selection pane="bottomLeft" activeCell="A3" sqref="A3"/>
      <selection pane="bottomRight" activeCell="L307" sqref="L307"/>
    </sheetView>
  </sheetViews>
  <sheetFormatPr defaultRowHeight="15"/>
  <cols>
    <col min="1" max="1" width="11.42578125" customWidth="1"/>
    <col min="2" max="2" width="9.42578125" customWidth="1"/>
    <col min="3" max="3" width="10.140625" customWidth="1"/>
    <col min="4" max="4" width="16.7109375" customWidth="1"/>
    <col min="5" max="5" width="16.140625" customWidth="1"/>
    <col min="6" max="6" width="14.42578125" customWidth="1"/>
    <col min="7" max="7" width="20.5703125" customWidth="1"/>
    <col min="8" max="8" width="23.42578125" customWidth="1"/>
    <col min="9" max="9" width="12.85546875" customWidth="1"/>
    <col min="10" max="10" width="11.28515625" customWidth="1"/>
    <col min="11" max="11" width="16.5703125" customWidth="1"/>
    <col min="13" max="13" width="12.28515625" customWidth="1"/>
    <col min="14" max="14" width="23" customWidth="1"/>
    <col min="15" max="15" width="11.85546875" customWidth="1"/>
    <col min="16" max="16" width="23.42578125" customWidth="1"/>
    <col min="17" max="17" width="9.140625" customWidth="1"/>
    <col min="18" max="18" width="12.5703125" customWidth="1"/>
    <col min="19" max="19" width="9.140625" customWidth="1"/>
    <col min="20" max="21" width="11.5703125" customWidth="1"/>
    <col min="22" max="22" width="10.7109375" customWidth="1"/>
    <col min="23" max="23" width="18.28515625" customWidth="1"/>
    <col min="24" max="24" width="18" customWidth="1"/>
    <col min="25" max="25" width="10.7109375" customWidth="1"/>
    <col min="26" max="26" width="16" customWidth="1"/>
    <col min="27" max="27" width="13.140625" customWidth="1"/>
    <col min="28" max="28" width="17.85546875" customWidth="1"/>
    <col min="29" max="29" width="12.7109375" customWidth="1"/>
  </cols>
  <sheetData>
    <row r="1" spans="1:29" ht="31.5">
      <c r="A1" s="7" t="s">
        <v>100</v>
      </c>
      <c r="B1" s="8">
        <v>2</v>
      </c>
      <c r="C1" s="8">
        <v>4</v>
      </c>
      <c r="D1" s="8">
        <v>5</v>
      </c>
      <c r="E1" s="8">
        <v>6</v>
      </c>
      <c r="F1" s="8">
        <v>7</v>
      </c>
      <c r="G1" s="8">
        <v>8</v>
      </c>
      <c r="H1" s="8">
        <v>9</v>
      </c>
      <c r="I1" s="8">
        <v>10</v>
      </c>
      <c r="J1" s="8">
        <v>11</v>
      </c>
      <c r="K1" s="8">
        <v>12</v>
      </c>
      <c r="L1" s="8">
        <v>13</v>
      </c>
      <c r="M1" s="8">
        <v>14</v>
      </c>
      <c r="N1" s="8">
        <v>15</v>
      </c>
      <c r="O1" s="8">
        <v>16</v>
      </c>
      <c r="P1" s="8">
        <v>17</v>
      </c>
      <c r="Q1" s="8">
        <v>18</v>
      </c>
      <c r="R1" s="8">
        <v>19</v>
      </c>
      <c r="S1" s="8">
        <v>20</v>
      </c>
      <c r="T1" s="8">
        <v>21</v>
      </c>
      <c r="U1" s="8">
        <v>22</v>
      </c>
      <c r="V1" s="8">
        <v>23</v>
      </c>
      <c r="W1" s="8">
        <v>24</v>
      </c>
      <c r="X1" s="8">
        <v>25</v>
      </c>
      <c r="Y1" s="8">
        <v>26</v>
      </c>
      <c r="Z1" s="8">
        <v>27</v>
      </c>
      <c r="AA1" s="8">
        <v>28</v>
      </c>
      <c r="AB1" s="8">
        <v>29</v>
      </c>
      <c r="AC1" s="9">
        <v>30</v>
      </c>
    </row>
    <row r="2" spans="1:29" ht="112.5" customHeight="1" thickBot="1">
      <c r="A2" s="20" t="s">
        <v>81</v>
      </c>
      <c r="B2" s="11" t="s">
        <v>146</v>
      </c>
      <c r="C2" s="21" t="s">
        <v>97</v>
      </c>
      <c r="D2" s="21" t="s">
        <v>213</v>
      </c>
      <c r="E2" s="21" t="s">
        <v>214</v>
      </c>
      <c r="F2" s="21" t="s">
        <v>215</v>
      </c>
      <c r="G2" s="21" t="s">
        <v>260</v>
      </c>
      <c r="H2" s="21" t="s">
        <v>217</v>
      </c>
      <c r="I2" s="21" t="s">
        <v>149</v>
      </c>
      <c r="J2" s="21" t="s">
        <v>150</v>
      </c>
      <c r="K2" s="21" t="s">
        <v>261</v>
      </c>
      <c r="L2" s="21" t="s">
        <v>151</v>
      </c>
      <c r="M2" s="21" t="s">
        <v>152</v>
      </c>
      <c r="N2" s="21" t="s">
        <v>210</v>
      </c>
      <c r="O2" s="21" t="s">
        <v>153</v>
      </c>
      <c r="P2" s="21" t="s">
        <v>262</v>
      </c>
      <c r="Q2" s="21" t="s">
        <v>154</v>
      </c>
      <c r="R2" s="21" t="s">
        <v>155</v>
      </c>
      <c r="S2" s="21" t="s">
        <v>156</v>
      </c>
      <c r="T2" s="21" t="s">
        <v>157</v>
      </c>
      <c r="U2" s="21" t="s">
        <v>193</v>
      </c>
      <c r="V2" s="21" t="s">
        <v>158</v>
      </c>
      <c r="W2" s="21" t="s">
        <v>194</v>
      </c>
      <c r="X2" s="21" t="s">
        <v>195</v>
      </c>
      <c r="Y2" s="21" t="s">
        <v>196</v>
      </c>
      <c r="Z2" s="21" t="s">
        <v>229</v>
      </c>
      <c r="AA2" s="21" t="s">
        <v>159</v>
      </c>
      <c r="AB2" s="21" t="s">
        <v>160</v>
      </c>
      <c r="AC2" s="22" t="s">
        <v>161</v>
      </c>
    </row>
    <row r="3" spans="1:29" s="195" customFormat="1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</row>
    <row r="4" spans="1:29" s="195" customForma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</row>
    <row r="5" spans="1:29" s="195" customFormat="1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</row>
    <row r="6" spans="1:29" s="195" customForma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</row>
    <row r="7" spans="1:29" s="195" customFormat="1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</row>
    <row r="8" spans="1:29" s="195" customFormat="1">
      <c r="A8" s="187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</row>
    <row r="9" spans="1:29" s="195" customForma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</row>
    <row r="10" spans="1:29" s="195" customForma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</row>
    <row r="11" spans="1:29" s="195" customFormat="1">
      <c r="A11" s="187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</row>
    <row r="12" spans="1:29" s="195" customFormat="1">
      <c r="A12" s="187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</row>
    <row r="13" spans="1:29" s="195" customFormat="1">
      <c r="A13" s="183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</row>
    <row r="14" spans="1:29" s="195" customFormat="1">
      <c r="A14" s="18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</row>
    <row r="15" spans="1:29" s="195" customFormat="1">
      <c r="A15" s="187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</row>
    <row r="16" spans="1:29" s="195" customFormat="1">
      <c r="A16" s="187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</row>
    <row r="17" spans="1:29" s="195" customFormat="1">
      <c r="A17" s="18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</row>
    <row r="18" spans="1:29" s="195" customFormat="1">
      <c r="A18" s="187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</row>
    <row r="19" spans="1:29" s="195" customForma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</row>
    <row r="20" spans="1:29" s="195" customFormat="1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</row>
    <row r="21" spans="1:29" s="195" customForma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</row>
    <row r="22" spans="1:29" s="195" customFormat="1">
      <c r="A22" s="187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</row>
    <row r="23" spans="1:29" s="195" customFormat="1">
      <c r="A23" s="183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</row>
    <row r="24" spans="1:29" s="195" customFormat="1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</row>
    <row r="25" spans="1:29" s="195" customFormat="1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</row>
    <row r="26" spans="1:29" s="195" customFormat="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</row>
    <row r="27" spans="1:29" s="195" customFormat="1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</row>
    <row r="28" spans="1:29" s="195" customFormat="1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</row>
    <row r="29" spans="1:29" s="195" customFormat="1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</row>
    <row r="30" spans="1:29" s="195" customFormat="1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</row>
    <row r="31" spans="1:29" s="195" customFormat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</row>
    <row r="32" spans="1:29" s="195" customFormat="1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</row>
    <row r="33" spans="1:29" s="195" customFormat="1">
      <c r="A33" s="18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</row>
    <row r="34" spans="1:29" s="195" customFormat="1">
      <c r="A34" s="187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</row>
    <row r="35" spans="1:29" s="195" customFormat="1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</row>
    <row r="36" spans="1:29" s="195" customFormat="1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</row>
    <row r="37" spans="1:29" s="195" customFormat="1">
      <c r="A37" s="187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</row>
    <row r="38" spans="1:29" s="195" customFormat="1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</row>
    <row r="39" spans="1:29" s="195" customFormat="1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</row>
    <row r="40" spans="1:29" s="195" customFormat="1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</row>
    <row r="41" spans="1:29" s="195" customFormat="1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</row>
    <row r="42" spans="1:29" s="195" customFormat="1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</row>
    <row r="43" spans="1:29" s="195" customFormat="1">
      <c r="A43" s="183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</row>
    <row r="44" spans="1:29" s="195" customFormat="1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</row>
    <row r="45" spans="1:29" s="195" customFormat="1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</row>
    <row r="46" spans="1:29" s="195" customFormat="1">
      <c r="A46" s="187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</row>
    <row r="47" spans="1:29" s="195" customFormat="1">
      <c r="A47" s="187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</row>
    <row r="48" spans="1:29" s="195" customFormat="1">
      <c r="A48" s="187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</row>
    <row r="49" spans="1:29" s="195" customFormat="1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</row>
    <row r="50" spans="1:29" s="195" customFormat="1">
      <c r="A50" s="187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</row>
    <row r="51" spans="1:29" s="195" customFormat="1">
      <c r="A51" s="187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</row>
    <row r="52" spans="1:29" s="195" customFormat="1">
      <c r="A52" s="187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</row>
    <row r="53" spans="1:29" s="195" customFormat="1">
      <c r="A53" s="18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</row>
    <row r="54" spans="1:29" s="195" customFormat="1">
      <c r="A54" s="187"/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</row>
    <row r="55" spans="1:29" s="195" customFormat="1">
      <c r="A55" s="187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</row>
    <row r="56" spans="1:29" s="195" customFormat="1">
      <c r="A56" s="187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</row>
    <row r="57" spans="1:29" s="195" customFormat="1">
      <c r="A57" s="187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</row>
    <row r="58" spans="1:29" s="195" customFormat="1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</row>
    <row r="59" spans="1:29" s="195" customFormat="1">
      <c r="A59" s="187"/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</row>
    <row r="60" spans="1:29" s="195" customFormat="1">
      <c r="A60" s="187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</row>
    <row r="61" spans="1:29" s="195" customFormat="1">
      <c r="A61" s="187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</row>
    <row r="62" spans="1:29" s="195" customFormat="1">
      <c r="A62" s="187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</row>
    <row r="63" spans="1:29" s="195" customFormat="1">
      <c r="A63" s="18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</row>
    <row r="64" spans="1:29" s="195" customFormat="1">
      <c r="A64" s="187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</row>
    <row r="65" spans="1:29" s="195" customFormat="1">
      <c r="A65" s="187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</row>
    <row r="66" spans="1:29" s="195" customFormat="1">
      <c r="A66" s="187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</row>
    <row r="67" spans="1:29" s="195" customFormat="1">
      <c r="A67" s="187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</row>
    <row r="68" spans="1:29" s="195" customFormat="1">
      <c r="A68" s="187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</row>
    <row r="69" spans="1:29" s="195" customFormat="1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</row>
    <row r="70" spans="1:29" s="195" customFormat="1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  <c r="AA70" s="187"/>
      <c r="AB70" s="187"/>
      <c r="AC70" s="187"/>
    </row>
    <row r="71" spans="1:29" s="195" customFormat="1">
      <c r="A71" s="187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</row>
    <row r="72" spans="1:29" s="195" customFormat="1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</row>
    <row r="73" spans="1:29" s="195" customFormat="1">
      <c r="A73" s="183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</row>
    <row r="74" spans="1:29" s="195" customFormat="1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</row>
    <row r="75" spans="1:29" s="195" customFormat="1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</row>
    <row r="76" spans="1:29" s="195" customFormat="1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</row>
    <row r="77" spans="1:29" s="195" customFormat="1">
      <c r="A77" s="187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</row>
    <row r="78" spans="1:29" s="195" customFormat="1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</row>
    <row r="79" spans="1:29" s="195" customFormat="1">
      <c r="A79" s="187"/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</row>
    <row r="80" spans="1:29" s="195" customFormat="1">
      <c r="A80" s="187"/>
      <c r="B80" s="18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</row>
    <row r="81" spans="1:29" s="195" customFormat="1">
      <c r="A81" s="187"/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87"/>
      <c r="X81" s="187"/>
      <c r="Y81" s="187"/>
      <c r="Z81" s="187"/>
      <c r="AA81" s="187"/>
      <c r="AB81" s="187"/>
      <c r="AC81" s="187"/>
    </row>
    <row r="82" spans="1:29" s="195" customFormat="1">
      <c r="A82" s="187"/>
      <c r="B82" s="187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  <c r="AA82" s="187"/>
      <c r="AB82" s="187"/>
      <c r="AC82" s="187"/>
    </row>
    <row r="83" spans="1:29" s="195" customFormat="1">
      <c r="A83" s="183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  <c r="V83" s="187"/>
      <c r="W83" s="187"/>
      <c r="X83" s="187"/>
      <c r="Y83" s="187"/>
      <c r="Z83" s="187"/>
      <c r="AA83" s="187"/>
      <c r="AB83" s="187"/>
      <c r="AC83" s="187"/>
    </row>
    <row r="84" spans="1:29" s="195" customFormat="1">
      <c r="A84" s="187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  <c r="V84" s="187"/>
      <c r="W84" s="187"/>
      <c r="X84" s="187"/>
      <c r="Y84" s="187"/>
      <c r="Z84" s="187"/>
      <c r="AA84" s="187"/>
      <c r="AB84" s="187"/>
      <c r="AC84" s="187"/>
    </row>
    <row r="85" spans="1:29" s="195" customFormat="1">
      <c r="A85" s="187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</row>
    <row r="86" spans="1:29" s="195" customFormat="1">
      <c r="A86" s="187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  <c r="V86" s="187"/>
      <c r="W86" s="187"/>
      <c r="X86" s="187"/>
      <c r="Y86" s="187"/>
      <c r="Z86" s="187"/>
      <c r="AA86" s="187"/>
      <c r="AB86" s="187"/>
      <c r="AC86" s="187"/>
    </row>
    <row r="87" spans="1:29" s="195" customFormat="1">
      <c r="A87" s="187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  <c r="V87" s="187"/>
      <c r="W87" s="187"/>
      <c r="X87" s="187"/>
      <c r="Y87" s="187"/>
      <c r="Z87" s="187"/>
      <c r="AA87" s="187"/>
      <c r="AB87" s="187"/>
      <c r="AC87" s="187"/>
    </row>
    <row r="88" spans="1:29" s="195" customFormat="1">
      <c r="A88" s="187"/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</row>
    <row r="89" spans="1:29" s="195" customFormat="1">
      <c r="A89" s="187"/>
      <c r="B89" s="187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  <c r="V89" s="187"/>
      <c r="W89" s="187"/>
      <c r="X89" s="187"/>
      <c r="Y89" s="187"/>
      <c r="Z89" s="187"/>
      <c r="AA89" s="187"/>
      <c r="AB89" s="187"/>
      <c r="AC89" s="187"/>
    </row>
    <row r="90" spans="1:29" s="195" customFormat="1">
      <c r="A90" s="187"/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  <c r="V90" s="187"/>
      <c r="W90" s="187"/>
      <c r="X90" s="187"/>
      <c r="Y90" s="187"/>
      <c r="Z90" s="187"/>
      <c r="AA90" s="187"/>
      <c r="AB90" s="187"/>
      <c r="AC90" s="187"/>
    </row>
    <row r="91" spans="1:29" s="195" customFormat="1">
      <c r="A91" s="187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</row>
    <row r="92" spans="1:29" s="195" customFormat="1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</row>
    <row r="93" spans="1:29" s="195" customFormat="1">
      <c r="A93" s="183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</row>
    <row r="94" spans="1:29" s="195" customFormat="1">
      <c r="A94" s="187"/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</row>
    <row r="95" spans="1:29" s="195" customFormat="1">
      <c r="A95" s="187"/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</row>
    <row r="96" spans="1:29" s="195" customFormat="1">
      <c r="A96" s="187"/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  <c r="AA96" s="187"/>
      <c r="AB96" s="187"/>
      <c r="AC96" s="187"/>
    </row>
    <row r="97" spans="1:29" s="195" customFormat="1">
      <c r="A97" s="187"/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  <c r="V97" s="187"/>
      <c r="W97" s="187"/>
      <c r="X97" s="187"/>
      <c r="Y97" s="187"/>
      <c r="Z97" s="187"/>
      <c r="AA97" s="187"/>
      <c r="AB97" s="187"/>
      <c r="AC97" s="187"/>
    </row>
    <row r="98" spans="1:29" s="195" customFormat="1">
      <c r="A98" s="187"/>
      <c r="B98" s="187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  <c r="V98" s="187"/>
      <c r="W98" s="187"/>
      <c r="X98" s="187"/>
      <c r="Y98" s="187"/>
      <c r="Z98" s="187"/>
      <c r="AA98" s="187"/>
      <c r="AB98" s="187"/>
      <c r="AC98" s="187"/>
    </row>
    <row r="99" spans="1:29" s="195" customFormat="1">
      <c r="A99" s="187"/>
      <c r="B99" s="187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</row>
    <row r="100" spans="1:29" s="195" customFormat="1">
      <c r="A100" s="187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  <c r="V100" s="187"/>
      <c r="W100" s="187"/>
      <c r="X100" s="187"/>
      <c r="Y100" s="187"/>
      <c r="Z100" s="187"/>
      <c r="AA100" s="187"/>
      <c r="AB100" s="187"/>
      <c r="AC100" s="187"/>
    </row>
    <row r="101" spans="1:29" s="195" customFormat="1">
      <c r="A101" s="187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7"/>
      <c r="AC101" s="187"/>
    </row>
    <row r="102" spans="1:29" s="195" customFormat="1">
      <c r="A102" s="187"/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87"/>
      <c r="AC102" s="187"/>
    </row>
    <row r="103" spans="1:29" s="195" customFormat="1">
      <c r="A103" s="183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  <c r="V103" s="187"/>
      <c r="W103" s="187"/>
      <c r="X103" s="187"/>
      <c r="Y103" s="187"/>
      <c r="Z103" s="187"/>
      <c r="AA103" s="187"/>
      <c r="AB103" s="187"/>
      <c r="AC103" s="187"/>
    </row>
    <row r="104" spans="1:29" s="195" customFormat="1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  <c r="V104" s="187"/>
      <c r="W104" s="187"/>
      <c r="X104" s="187"/>
      <c r="Y104" s="187"/>
      <c r="Z104" s="187"/>
      <c r="AA104" s="187"/>
      <c r="AB104" s="187"/>
      <c r="AC104" s="187"/>
    </row>
    <row r="105" spans="1:29" s="195" customFormat="1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  <c r="V105" s="187"/>
      <c r="W105" s="187"/>
      <c r="X105" s="187"/>
      <c r="Y105" s="187"/>
      <c r="Z105" s="187"/>
      <c r="AA105" s="187"/>
      <c r="AB105" s="187"/>
      <c r="AC105" s="187"/>
    </row>
    <row r="106" spans="1:29" s="195" customFormat="1">
      <c r="A106" s="187"/>
      <c r="B106" s="187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87"/>
      <c r="AC106" s="187"/>
    </row>
    <row r="107" spans="1:29" s="195" customFormat="1">
      <c r="A107" s="187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87"/>
      <c r="AC107" s="187"/>
    </row>
    <row r="108" spans="1:29" s="195" customFormat="1">
      <c r="A108" s="187"/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</row>
    <row r="109" spans="1:29" s="195" customFormat="1">
      <c r="A109" s="187"/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87"/>
      <c r="AC109" s="187"/>
    </row>
    <row r="110" spans="1:29" s="195" customFormat="1">
      <c r="A110" s="187"/>
      <c r="B110" s="18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87"/>
      <c r="AC110" s="187"/>
    </row>
    <row r="111" spans="1:29" s="195" customFormat="1">
      <c r="A111" s="187"/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  <c r="V111" s="187"/>
      <c r="W111" s="187"/>
      <c r="X111" s="187"/>
      <c r="Y111" s="187"/>
      <c r="Z111" s="187"/>
      <c r="AA111" s="187"/>
      <c r="AB111" s="187"/>
      <c r="AC111" s="187"/>
    </row>
    <row r="112" spans="1:29" s="195" customFormat="1">
      <c r="A112" s="187"/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  <c r="V112" s="187"/>
      <c r="W112" s="187"/>
      <c r="X112" s="187"/>
      <c r="Y112" s="187"/>
      <c r="Z112" s="187"/>
      <c r="AA112" s="187"/>
      <c r="AB112" s="187"/>
      <c r="AC112" s="187"/>
    </row>
    <row r="113" spans="1:29" s="195" customFormat="1">
      <c r="A113" s="187"/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87"/>
      <c r="W113" s="187"/>
      <c r="X113" s="187"/>
      <c r="Y113" s="187"/>
      <c r="Z113" s="187"/>
      <c r="AA113" s="187"/>
      <c r="AB113" s="187"/>
      <c r="AC113" s="187"/>
    </row>
    <row r="114" spans="1:29" s="195" customFormat="1">
      <c r="A114" s="187"/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7"/>
      <c r="X114" s="187"/>
      <c r="Y114" s="187"/>
      <c r="Z114" s="187"/>
      <c r="AA114" s="187"/>
      <c r="AB114" s="187"/>
      <c r="AC114" s="187"/>
    </row>
    <row r="115" spans="1:29" s="195" customFormat="1">
      <c r="A115" s="187"/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  <c r="AA115" s="187"/>
      <c r="AB115" s="187"/>
      <c r="AC115" s="187"/>
    </row>
    <row r="116" spans="1:29" s="195" customFormat="1">
      <c r="A116" s="187"/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AA116" s="187"/>
      <c r="AB116" s="187"/>
      <c r="AC116" s="187"/>
    </row>
    <row r="117" spans="1:29" s="195" customFormat="1">
      <c r="A117" s="187"/>
      <c r="B117" s="18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A117" s="187"/>
      <c r="AB117" s="187"/>
      <c r="AC117" s="187"/>
    </row>
    <row r="118" spans="1:29" s="195" customFormat="1">
      <c r="A118" s="187"/>
      <c r="B118" s="187"/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87"/>
      <c r="X118" s="187"/>
      <c r="Y118" s="187"/>
      <c r="Z118" s="187"/>
      <c r="AA118" s="187"/>
      <c r="AB118" s="187"/>
      <c r="AC118" s="187"/>
    </row>
    <row r="119" spans="1:29" s="195" customFormat="1">
      <c r="A119" s="187"/>
      <c r="B119" s="187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  <c r="V119" s="187"/>
      <c r="W119" s="187"/>
      <c r="X119" s="187"/>
      <c r="Y119" s="187"/>
      <c r="Z119" s="187"/>
      <c r="AA119" s="187"/>
      <c r="AB119" s="187"/>
      <c r="AC119" s="187"/>
    </row>
    <row r="120" spans="1:29" s="195" customFormat="1">
      <c r="A120" s="187"/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</row>
    <row r="121" spans="1:29" s="195" customFormat="1">
      <c r="A121" s="187"/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  <c r="V121" s="187"/>
      <c r="W121" s="187"/>
      <c r="X121" s="187"/>
      <c r="Y121" s="187"/>
      <c r="Z121" s="187"/>
      <c r="AA121" s="187"/>
      <c r="AB121" s="187"/>
      <c r="AC121" s="187"/>
    </row>
    <row r="122" spans="1:29" s="195" customFormat="1">
      <c r="A122" s="187"/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  <c r="V122" s="187"/>
      <c r="W122" s="187"/>
      <c r="X122" s="187"/>
      <c r="Y122" s="187"/>
      <c r="Z122" s="187"/>
      <c r="AA122" s="187"/>
      <c r="AB122" s="187"/>
      <c r="AC122" s="187"/>
    </row>
    <row r="123" spans="1:29" s="195" customFormat="1">
      <c r="A123" s="187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  <c r="V123" s="187"/>
      <c r="W123" s="187"/>
      <c r="X123" s="187"/>
      <c r="Y123" s="187"/>
      <c r="Z123" s="187"/>
      <c r="AA123" s="187"/>
      <c r="AB123" s="187"/>
      <c r="AC123" s="187"/>
    </row>
    <row r="124" spans="1:29" s="195" customFormat="1">
      <c r="A124" s="187"/>
      <c r="B124" s="187"/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  <c r="V124" s="187"/>
      <c r="W124" s="187"/>
      <c r="X124" s="187"/>
      <c r="Y124" s="187"/>
      <c r="Z124" s="187"/>
      <c r="AA124" s="187"/>
      <c r="AB124" s="187"/>
      <c r="AC124" s="187"/>
    </row>
    <row r="125" spans="1:29" s="195" customFormat="1">
      <c r="A125" s="187"/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</row>
    <row r="126" spans="1:29" s="195" customFormat="1">
      <c r="A126" s="187"/>
      <c r="B126" s="18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  <c r="V126" s="187"/>
      <c r="W126" s="187"/>
      <c r="X126" s="187"/>
      <c r="Y126" s="187"/>
      <c r="Z126" s="187"/>
      <c r="AA126" s="187"/>
      <c r="AB126" s="187"/>
      <c r="AC126" s="187"/>
    </row>
    <row r="127" spans="1:29" s="195" customFormat="1">
      <c r="A127" s="187"/>
      <c r="B127" s="18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7"/>
      <c r="X127" s="187"/>
      <c r="Y127" s="187"/>
      <c r="Z127" s="187"/>
      <c r="AA127" s="187"/>
      <c r="AB127" s="187"/>
      <c r="AC127" s="187"/>
    </row>
    <row r="128" spans="1:29" s="195" customFormat="1">
      <c r="A128" s="187"/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</row>
    <row r="129" spans="1:29" s="195" customFormat="1">
      <c r="A129" s="187"/>
      <c r="B129" s="187"/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  <c r="V129" s="187"/>
      <c r="W129" s="187"/>
      <c r="X129" s="187"/>
      <c r="Y129" s="187"/>
      <c r="Z129" s="187"/>
      <c r="AA129" s="187"/>
      <c r="AB129" s="187"/>
      <c r="AC129" s="187"/>
    </row>
    <row r="130" spans="1:29" s="195" customFormat="1">
      <c r="A130" s="187"/>
      <c r="B130" s="187"/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  <c r="V130" s="187"/>
      <c r="W130" s="187"/>
      <c r="X130" s="187"/>
      <c r="Y130" s="187"/>
      <c r="Z130" s="187"/>
      <c r="AA130" s="187"/>
      <c r="AB130" s="187"/>
      <c r="AC130" s="187"/>
    </row>
    <row r="131" spans="1:29" s="195" customFormat="1">
      <c r="A131" s="187"/>
      <c r="B131" s="187"/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187"/>
      <c r="Y131" s="187"/>
      <c r="Z131" s="187"/>
      <c r="AA131" s="187"/>
      <c r="AB131" s="187"/>
      <c r="AC131" s="187"/>
    </row>
    <row r="132" spans="1:29" s="195" customFormat="1">
      <c r="A132" s="187"/>
      <c r="B132" s="187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</row>
    <row r="133" spans="1:29" s="195" customFormat="1">
      <c r="A133" s="187"/>
      <c r="B133" s="187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</row>
    <row r="134" spans="1:29" s="195" customFormat="1">
      <c r="A134" s="187"/>
      <c r="B134" s="187"/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</row>
    <row r="135" spans="1:29" s="195" customFormat="1">
      <c r="A135" s="187"/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</row>
    <row r="136" spans="1:29" s="195" customFormat="1">
      <c r="A136" s="187"/>
      <c r="B136" s="187"/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</row>
    <row r="137" spans="1:29" s="195" customFormat="1">
      <c r="A137" s="187"/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</row>
    <row r="138" spans="1:29" s="195" customFormat="1">
      <c r="A138" s="187"/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</row>
    <row r="139" spans="1:29" s="195" customFormat="1">
      <c r="A139" s="187"/>
      <c r="B139" s="187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</row>
    <row r="140" spans="1:29" s="195" customFormat="1">
      <c r="A140" s="187"/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</row>
    <row r="141" spans="1:29" s="195" customFormat="1">
      <c r="A141" s="187"/>
      <c r="B141" s="187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</row>
    <row r="142" spans="1:29" s="195" customFormat="1">
      <c r="A142" s="187"/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</row>
    <row r="143" spans="1:29" s="195" customFormat="1">
      <c r="A143" s="187"/>
      <c r="B143" s="187"/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</row>
    <row r="144" spans="1:29" s="195" customFormat="1">
      <c r="A144" s="187"/>
      <c r="B144" s="187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</row>
    <row r="145" spans="1:29" s="195" customFormat="1">
      <c r="A145" s="187"/>
      <c r="B145" s="187"/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</row>
    <row r="146" spans="1:29" s="195" customFormat="1">
      <c r="A146" s="187"/>
      <c r="B146" s="187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</row>
    <row r="147" spans="1:29" s="195" customFormat="1">
      <c r="A147" s="187"/>
      <c r="B147" s="187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</row>
    <row r="148" spans="1:29" s="195" customFormat="1">
      <c r="A148" s="187"/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</row>
    <row r="149" spans="1:29" s="195" customFormat="1">
      <c r="A149" s="187"/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</row>
    <row r="150" spans="1:29" s="195" customFormat="1">
      <c r="A150" s="187"/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  <c r="V150" s="187"/>
      <c r="W150" s="187"/>
      <c r="X150" s="187"/>
      <c r="Y150" s="187"/>
      <c r="Z150" s="187"/>
      <c r="AA150" s="187"/>
      <c r="AB150" s="187"/>
      <c r="AC150" s="187"/>
    </row>
    <row r="151" spans="1:29" s="195" customFormat="1">
      <c r="A151" s="187"/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  <c r="V151" s="187"/>
      <c r="W151" s="187"/>
      <c r="X151" s="187"/>
      <c r="Y151" s="187"/>
      <c r="Z151" s="187"/>
      <c r="AA151" s="187"/>
      <c r="AB151" s="187"/>
      <c r="AC151" s="187"/>
    </row>
    <row r="152" spans="1:29" s="195" customFormat="1">
      <c r="A152" s="187"/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</row>
    <row r="153" spans="1:29" s="195" customFormat="1">
      <c r="A153" s="187"/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  <c r="V153" s="187"/>
      <c r="W153" s="187"/>
      <c r="X153" s="187"/>
      <c r="Y153" s="187"/>
      <c r="Z153" s="187"/>
      <c r="AA153" s="187"/>
      <c r="AB153" s="187"/>
      <c r="AC153" s="187"/>
    </row>
    <row r="154" spans="1:29" s="195" customFormat="1">
      <c r="A154" s="187"/>
      <c r="B154" s="187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  <c r="V154" s="187"/>
      <c r="W154" s="187"/>
      <c r="X154" s="187"/>
      <c r="Y154" s="187"/>
      <c r="Z154" s="187"/>
      <c r="AA154" s="187"/>
      <c r="AB154" s="187"/>
      <c r="AC154" s="187"/>
    </row>
    <row r="155" spans="1:29" s="195" customFormat="1">
      <c r="A155" s="187"/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</row>
    <row r="156" spans="1:29" s="195" customFormat="1">
      <c r="A156" s="187"/>
      <c r="B156" s="187"/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</row>
    <row r="157" spans="1:29" s="195" customFormat="1">
      <c r="A157" s="187"/>
      <c r="B157" s="187"/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</row>
    <row r="158" spans="1:29" s="195" customFormat="1">
      <c r="A158" s="187"/>
      <c r="B158" s="187"/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</row>
    <row r="159" spans="1:29" s="195" customFormat="1">
      <c r="A159" s="187"/>
      <c r="B159" s="187"/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187"/>
      <c r="Q159" s="187"/>
      <c r="R159" s="187"/>
      <c r="S159" s="187"/>
      <c r="T159" s="187"/>
      <c r="U159" s="187"/>
      <c r="V159" s="187"/>
      <c r="W159" s="187"/>
      <c r="X159" s="187"/>
      <c r="Y159" s="187"/>
      <c r="Z159" s="187"/>
      <c r="AA159" s="187"/>
      <c r="AB159" s="187"/>
      <c r="AC159" s="187"/>
    </row>
    <row r="160" spans="1:29" s="195" customFormat="1">
      <c r="A160" s="187"/>
      <c r="B160" s="187"/>
      <c r="C160" s="187"/>
      <c r="D160" s="187"/>
      <c r="E160" s="187"/>
      <c r="F160" s="187"/>
      <c r="G160" s="187"/>
      <c r="H160" s="187"/>
      <c r="I160" s="187"/>
      <c r="J160" s="187"/>
      <c r="K160" s="187"/>
      <c r="L160" s="187"/>
      <c r="M160" s="187"/>
      <c r="N160" s="187"/>
      <c r="O160" s="187"/>
      <c r="P160" s="187"/>
      <c r="Q160" s="187"/>
      <c r="R160" s="187"/>
      <c r="S160" s="187"/>
      <c r="T160" s="187"/>
      <c r="U160" s="187"/>
      <c r="V160" s="187"/>
      <c r="W160" s="187"/>
      <c r="X160" s="187"/>
      <c r="Y160" s="187"/>
      <c r="Z160" s="187"/>
      <c r="AA160" s="187"/>
      <c r="AB160" s="187"/>
      <c r="AC160" s="187"/>
    </row>
    <row r="161" spans="1:29" s="195" customFormat="1">
      <c r="A161" s="187"/>
      <c r="B161" s="187"/>
      <c r="C161" s="187"/>
      <c r="D161" s="187"/>
      <c r="E161" s="187"/>
      <c r="F161" s="187"/>
      <c r="G161" s="187"/>
      <c r="H161" s="187"/>
      <c r="I161" s="187"/>
      <c r="J161" s="187"/>
      <c r="K161" s="187"/>
      <c r="L161" s="187"/>
      <c r="M161" s="187"/>
      <c r="N161" s="187"/>
      <c r="O161" s="187"/>
      <c r="P161" s="187"/>
      <c r="Q161" s="187"/>
      <c r="R161" s="187"/>
      <c r="S161" s="187"/>
      <c r="T161" s="187"/>
      <c r="U161" s="187"/>
      <c r="V161" s="187"/>
      <c r="W161" s="187"/>
      <c r="X161" s="187"/>
      <c r="Y161" s="187"/>
      <c r="Z161" s="187"/>
      <c r="AA161" s="187"/>
      <c r="AB161" s="187"/>
      <c r="AC161" s="187"/>
    </row>
    <row r="162" spans="1:29" s="195" customFormat="1">
      <c r="A162" s="187"/>
      <c r="B162" s="187"/>
      <c r="C162" s="187"/>
      <c r="D162" s="187"/>
      <c r="E162" s="187"/>
      <c r="F162" s="187"/>
      <c r="G162" s="187"/>
      <c r="H162" s="187"/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  <c r="T162" s="187"/>
      <c r="U162" s="187"/>
      <c r="V162" s="187"/>
      <c r="W162" s="187"/>
      <c r="X162" s="187"/>
      <c r="Y162" s="187"/>
      <c r="Z162" s="187"/>
      <c r="AA162" s="187"/>
      <c r="AB162" s="187"/>
      <c r="AC162" s="187"/>
    </row>
    <row r="163" spans="1:29" s="195" customFormat="1">
      <c r="A163" s="187"/>
      <c r="B163" s="187"/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  <c r="O163" s="187"/>
      <c r="P163" s="187"/>
      <c r="Q163" s="187"/>
      <c r="R163" s="187"/>
      <c r="S163" s="187"/>
      <c r="T163" s="187"/>
      <c r="U163" s="187"/>
      <c r="V163" s="187"/>
      <c r="W163" s="187"/>
      <c r="X163" s="187"/>
      <c r="Y163" s="187"/>
      <c r="Z163" s="187"/>
      <c r="AA163" s="187"/>
      <c r="AB163" s="187"/>
      <c r="AC163" s="187"/>
    </row>
    <row r="164" spans="1:29" s="195" customFormat="1">
      <c r="A164" s="187"/>
      <c r="B164" s="187"/>
      <c r="C164" s="187"/>
      <c r="D164" s="187"/>
      <c r="E164" s="187"/>
      <c r="F164" s="187"/>
      <c r="G164" s="187"/>
      <c r="H164" s="187"/>
      <c r="I164" s="187"/>
      <c r="J164" s="187"/>
      <c r="K164" s="187"/>
      <c r="L164" s="187"/>
      <c r="M164" s="187"/>
      <c r="N164" s="187"/>
      <c r="O164" s="187"/>
      <c r="P164" s="187"/>
      <c r="Q164" s="187"/>
      <c r="R164" s="187"/>
      <c r="S164" s="187"/>
      <c r="T164" s="187"/>
      <c r="U164" s="187"/>
      <c r="V164" s="187"/>
      <c r="W164" s="187"/>
      <c r="X164" s="187"/>
      <c r="Y164" s="187"/>
      <c r="Z164" s="187"/>
      <c r="AA164" s="187"/>
      <c r="AB164" s="187"/>
      <c r="AC164" s="187"/>
    </row>
    <row r="165" spans="1:29" s="195" customFormat="1">
      <c r="A165" s="187"/>
      <c r="B165" s="187"/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  <c r="V165" s="187"/>
      <c r="W165" s="187"/>
      <c r="X165" s="187"/>
      <c r="Y165" s="187"/>
      <c r="Z165" s="187"/>
      <c r="AA165" s="187"/>
      <c r="AB165" s="187"/>
      <c r="AC165" s="187"/>
    </row>
    <row r="166" spans="1:29" s="195" customFormat="1">
      <c r="A166" s="187"/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  <c r="T166" s="187"/>
      <c r="U166" s="187"/>
      <c r="V166" s="187"/>
      <c r="W166" s="187"/>
      <c r="X166" s="187"/>
      <c r="Y166" s="187"/>
      <c r="Z166" s="187"/>
      <c r="AA166" s="187"/>
      <c r="AB166" s="187"/>
      <c r="AC166" s="187"/>
    </row>
    <row r="167" spans="1:29" s="195" customFormat="1">
      <c r="A167" s="187"/>
      <c r="B167" s="187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7"/>
      <c r="W167" s="187"/>
      <c r="X167" s="187"/>
      <c r="Y167" s="187"/>
      <c r="Z167" s="187"/>
      <c r="AA167" s="187"/>
      <c r="AB167" s="187"/>
      <c r="AC167" s="187"/>
    </row>
    <row r="168" spans="1:29" s="195" customFormat="1">
      <c r="A168" s="187"/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  <c r="AA168" s="187"/>
      <c r="AB168" s="187"/>
      <c r="AC168" s="187"/>
    </row>
    <row r="169" spans="1:29" s="195" customFormat="1">
      <c r="A169" s="187"/>
      <c r="B169" s="187"/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7"/>
      <c r="Y169" s="187"/>
      <c r="Z169" s="187"/>
      <c r="AA169" s="187"/>
      <c r="AB169" s="187"/>
      <c r="AC169" s="187"/>
    </row>
    <row r="170" spans="1:29" s="195" customFormat="1">
      <c r="A170" s="187"/>
      <c r="B170" s="187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7"/>
      <c r="Y170" s="187"/>
      <c r="Z170" s="187"/>
      <c r="AA170" s="187"/>
      <c r="AB170" s="187"/>
      <c r="AC170" s="187"/>
    </row>
    <row r="171" spans="1:29" s="195" customFormat="1">
      <c r="A171" s="187"/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  <c r="V171" s="187"/>
      <c r="W171" s="187"/>
      <c r="X171" s="187"/>
      <c r="Y171" s="187"/>
      <c r="Z171" s="187"/>
      <c r="AA171" s="187"/>
      <c r="AB171" s="187"/>
      <c r="AC171" s="187"/>
    </row>
    <row r="172" spans="1:29" s="195" customFormat="1">
      <c r="A172" s="187"/>
      <c r="B172" s="187"/>
      <c r="C172" s="187"/>
      <c r="D172" s="187"/>
      <c r="E172" s="187"/>
      <c r="F172" s="187"/>
      <c r="G172" s="187"/>
      <c r="H172" s="187"/>
      <c r="I172" s="187"/>
      <c r="J172" s="187"/>
      <c r="K172" s="187"/>
      <c r="L172" s="187"/>
      <c r="M172" s="187"/>
      <c r="N172" s="187"/>
      <c r="O172" s="187"/>
      <c r="P172" s="187"/>
      <c r="Q172" s="187"/>
      <c r="R172" s="187"/>
      <c r="S172" s="187"/>
      <c r="T172" s="187"/>
      <c r="U172" s="187"/>
      <c r="V172" s="187"/>
      <c r="W172" s="187"/>
      <c r="X172" s="187"/>
      <c r="Y172" s="187"/>
      <c r="Z172" s="187"/>
      <c r="AA172" s="187"/>
      <c r="AB172" s="187"/>
      <c r="AC172" s="187"/>
    </row>
    <row r="173" spans="1:29" s="195" customFormat="1">
      <c r="A173" s="187"/>
      <c r="B173" s="187"/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  <c r="V173" s="187"/>
      <c r="W173" s="187"/>
      <c r="X173" s="187"/>
      <c r="Y173" s="187"/>
      <c r="Z173" s="187"/>
      <c r="AA173" s="187"/>
      <c r="AB173" s="187"/>
      <c r="AC173" s="187"/>
    </row>
    <row r="174" spans="1:29" s="195" customFormat="1">
      <c r="A174" s="187"/>
      <c r="B174" s="187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  <c r="V174" s="187"/>
      <c r="W174" s="187"/>
      <c r="X174" s="187"/>
      <c r="Y174" s="187"/>
      <c r="Z174" s="187"/>
      <c r="AA174" s="187"/>
      <c r="AB174" s="187"/>
      <c r="AC174" s="187"/>
    </row>
    <row r="175" spans="1:29" s="195" customFormat="1">
      <c r="A175" s="187"/>
      <c r="B175" s="187"/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187"/>
      <c r="S175" s="187"/>
      <c r="T175" s="187"/>
      <c r="U175" s="187"/>
      <c r="V175" s="187"/>
      <c r="W175" s="187"/>
      <c r="X175" s="187"/>
      <c r="Y175" s="187"/>
      <c r="Z175" s="187"/>
      <c r="AA175" s="187"/>
      <c r="AB175" s="187"/>
      <c r="AC175" s="187"/>
    </row>
    <row r="176" spans="1:29" s="195" customFormat="1">
      <c r="A176" s="187"/>
      <c r="B176" s="187"/>
      <c r="C176" s="187"/>
      <c r="D176" s="187"/>
      <c r="E176" s="187"/>
      <c r="F176" s="187"/>
      <c r="G176" s="187"/>
      <c r="H176" s="187"/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</row>
    <row r="177" spans="1:29" s="195" customFormat="1">
      <c r="A177" s="187"/>
      <c r="B177" s="187"/>
      <c r="C177" s="187"/>
      <c r="D177" s="187"/>
      <c r="E177" s="187"/>
      <c r="F177" s="187"/>
      <c r="G177" s="187"/>
      <c r="H177" s="187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</row>
    <row r="178" spans="1:29" s="195" customFormat="1">
      <c r="A178" s="187"/>
      <c r="B178" s="187"/>
      <c r="C178" s="187"/>
      <c r="D178" s="187"/>
      <c r="E178" s="187"/>
      <c r="F178" s="187"/>
      <c r="G178" s="187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187"/>
      <c r="S178" s="187"/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</row>
    <row r="179" spans="1:29" s="195" customFormat="1">
      <c r="A179" s="187"/>
      <c r="B179" s="187"/>
      <c r="C179" s="187"/>
      <c r="D179" s="187"/>
      <c r="E179" s="187"/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  <c r="V179" s="187"/>
      <c r="W179" s="187"/>
      <c r="X179" s="187"/>
      <c r="Y179" s="187"/>
      <c r="Z179" s="187"/>
      <c r="AA179" s="187"/>
      <c r="AB179" s="187"/>
      <c r="AC179" s="187"/>
    </row>
    <row r="180" spans="1:29" s="195" customFormat="1">
      <c r="A180" s="187"/>
      <c r="B180" s="187"/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  <c r="V180" s="187"/>
      <c r="W180" s="187"/>
      <c r="X180" s="187"/>
      <c r="Y180" s="187"/>
      <c r="Z180" s="187"/>
      <c r="AA180" s="187"/>
      <c r="AB180" s="187"/>
      <c r="AC180" s="187"/>
    </row>
    <row r="181" spans="1:29" s="195" customFormat="1">
      <c r="A181" s="187"/>
      <c r="B181" s="187"/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  <c r="V181" s="187"/>
      <c r="W181" s="187"/>
      <c r="X181" s="187"/>
      <c r="Y181" s="187"/>
      <c r="Z181" s="187"/>
      <c r="AA181" s="187"/>
      <c r="AB181" s="187"/>
      <c r="AC181" s="187"/>
    </row>
    <row r="182" spans="1:29" s="195" customFormat="1">
      <c r="A182" s="187"/>
      <c r="B182" s="187"/>
      <c r="C182" s="187"/>
      <c r="D182" s="187"/>
      <c r="E182" s="187"/>
      <c r="F182" s="187"/>
      <c r="G182" s="187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  <c r="V182" s="187"/>
      <c r="W182" s="187"/>
      <c r="X182" s="187"/>
      <c r="Y182" s="187"/>
      <c r="Z182" s="187"/>
      <c r="AA182" s="187"/>
      <c r="AB182" s="187"/>
      <c r="AC182" s="187"/>
    </row>
    <row r="183" spans="1:29" s="195" customFormat="1">
      <c r="A183" s="187"/>
      <c r="B183" s="187"/>
      <c r="C183" s="187"/>
      <c r="D183" s="187"/>
      <c r="E183" s="187"/>
      <c r="F183" s="187"/>
      <c r="G183" s="187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  <c r="V183" s="187"/>
      <c r="W183" s="187"/>
      <c r="X183" s="187"/>
      <c r="Y183" s="187"/>
      <c r="Z183" s="187"/>
      <c r="AA183" s="187"/>
      <c r="AB183" s="187"/>
      <c r="AC183" s="187"/>
    </row>
    <row r="184" spans="1:29" s="195" customFormat="1">
      <c r="A184" s="187"/>
      <c r="B184" s="187"/>
      <c r="C184" s="187"/>
      <c r="D184" s="187"/>
      <c r="E184" s="187"/>
      <c r="F184" s="187"/>
      <c r="G184" s="187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  <c r="V184" s="187"/>
      <c r="W184" s="187"/>
      <c r="X184" s="187"/>
      <c r="Y184" s="187"/>
      <c r="Z184" s="187"/>
      <c r="AA184" s="187"/>
      <c r="AB184" s="187"/>
      <c r="AC184" s="187"/>
    </row>
    <row r="185" spans="1:29" s="195" customFormat="1">
      <c r="A185" s="187"/>
      <c r="B185" s="187"/>
      <c r="C185" s="187"/>
      <c r="D185" s="187"/>
      <c r="E185" s="187"/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  <c r="V185" s="187"/>
      <c r="W185" s="187"/>
      <c r="X185" s="187"/>
      <c r="Y185" s="187"/>
      <c r="Z185" s="187"/>
      <c r="AA185" s="187"/>
      <c r="AB185" s="187"/>
      <c r="AC185" s="187"/>
    </row>
    <row r="186" spans="1:29" s="195" customFormat="1">
      <c r="A186" s="187"/>
      <c r="B186" s="187"/>
      <c r="C186" s="187"/>
      <c r="D186" s="187"/>
      <c r="E186" s="187"/>
      <c r="F186" s="187"/>
      <c r="G186" s="187"/>
      <c r="H186" s="187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87"/>
      <c r="V186" s="187"/>
      <c r="W186" s="187"/>
      <c r="X186" s="187"/>
      <c r="Y186" s="187"/>
      <c r="Z186" s="187"/>
      <c r="AA186" s="187"/>
      <c r="AB186" s="187"/>
      <c r="AC186" s="187"/>
    </row>
    <row r="187" spans="1:29" s="195" customFormat="1">
      <c r="A187" s="187"/>
      <c r="B187" s="187"/>
      <c r="C187" s="187"/>
      <c r="D187" s="187"/>
      <c r="E187" s="187"/>
      <c r="F187" s="187"/>
      <c r="G187" s="187"/>
      <c r="H187" s="187"/>
      <c r="I187" s="187"/>
      <c r="J187" s="187"/>
      <c r="K187" s="187"/>
      <c r="L187" s="187"/>
      <c r="M187" s="187"/>
      <c r="N187" s="187"/>
      <c r="O187" s="187"/>
      <c r="P187" s="187"/>
      <c r="Q187" s="187"/>
      <c r="R187" s="187"/>
      <c r="S187" s="187"/>
      <c r="T187" s="187"/>
      <c r="U187" s="187"/>
      <c r="V187" s="187"/>
      <c r="W187" s="187"/>
      <c r="X187" s="187"/>
      <c r="Y187" s="187"/>
      <c r="Z187" s="187"/>
      <c r="AA187" s="187"/>
      <c r="AB187" s="187"/>
      <c r="AC187" s="187"/>
    </row>
    <row r="188" spans="1:29" s="195" customFormat="1">
      <c r="A188" s="187"/>
      <c r="B188" s="187"/>
      <c r="C188" s="187"/>
      <c r="D188" s="187"/>
      <c r="E188" s="187"/>
      <c r="F188" s="187"/>
      <c r="G188" s="187"/>
      <c r="H188" s="187"/>
      <c r="I188" s="187"/>
      <c r="J188" s="187"/>
      <c r="K188" s="187"/>
      <c r="L188" s="187"/>
      <c r="M188" s="187"/>
      <c r="N188" s="187"/>
      <c r="O188" s="187"/>
      <c r="P188" s="187"/>
      <c r="Q188" s="187"/>
      <c r="R188" s="187"/>
      <c r="S188" s="187"/>
      <c r="T188" s="187"/>
      <c r="U188" s="187"/>
      <c r="V188" s="187"/>
      <c r="W188" s="187"/>
      <c r="X188" s="187"/>
      <c r="Y188" s="187"/>
      <c r="Z188" s="187"/>
      <c r="AA188" s="187"/>
      <c r="AB188" s="187"/>
      <c r="AC188" s="187"/>
    </row>
    <row r="189" spans="1:29" s="195" customFormat="1">
      <c r="A189" s="187"/>
      <c r="B189" s="187"/>
      <c r="C189" s="187"/>
      <c r="D189" s="187"/>
      <c r="E189" s="187"/>
      <c r="F189" s="187"/>
      <c r="G189" s="187"/>
      <c r="H189" s="187"/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  <c r="T189" s="187"/>
      <c r="U189" s="187"/>
      <c r="V189" s="187"/>
      <c r="W189" s="187"/>
      <c r="X189" s="187"/>
      <c r="Y189" s="187"/>
      <c r="Z189" s="187"/>
      <c r="AA189" s="187"/>
      <c r="AB189" s="187"/>
      <c r="AC189" s="187"/>
    </row>
    <row r="190" spans="1:29" s="195" customFormat="1">
      <c r="A190" s="187"/>
      <c r="B190" s="187"/>
      <c r="C190" s="187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  <c r="V190" s="187"/>
      <c r="W190" s="187"/>
      <c r="X190" s="187"/>
      <c r="Y190" s="187"/>
      <c r="Z190" s="187"/>
      <c r="AA190" s="187"/>
      <c r="AB190" s="187"/>
      <c r="AC190" s="187"/>
    </row>
    <row r="191" spans="1:29" s="195" customFormat="1">
      <c r="A191" s="187"/>
      <c r="B191" s="187"/>
      <c r="C191" s="187"/>
      <c r="D191" s="187"/>
      <c r="E191" s="187"/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  <c r="T191" s="187"/>
      <c r="U191" s="187"/>
      <c r="V191" s="187"/>
      <c r="W191" s="187"/>
      <c r="X191" s="187"/>
      <c r="Y191" s="187"/>
      <c r="Z191" s="187"/>
      <c r="AA191" s="187"/>
      <c r="AB191" s="187"/>
      <c r="AC191" s="187"/>
    </row>
    <row r="192" spans="1:29" s="195" customFormat="1">
      <c r="A192" s="187"/>
      <c r="B192" s="187"/>
      <c r="C192" s="187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  <c r="T192" s="187"/>
      <c r="U192" s="187"/>
      <c r="V192" s="187"/>
      <c r="W192" s="187"/>
      <c r="X192" s="187"/>
      <c r="Y192" s="187"/>
      <c r="Z192" s="187"/>
      <c r="AA192" s="187"/>
      <c r="AB192" s="187"/>
      <c r="AC192" s="187"/>
    </row>
    <row r="193" spans="1:29" s="195" customFormat="1">
      <c r="A193" s="187"/>
      <c r="B193" s="187"/>
      <c r="C193" s="187"/>
      <c r="D193" s="187"/>
      <c r="E193" s="187"/>
      <c r="F193" s="187"/>
      <c r="G193" s="187"/>
      <c r="H193" s="187"/>
      <c r="I193" s="187"/>
      <c r="J193" s="187"/>
      <c r="K193" s="187"/>
      <c r="L193" s="187"/>
      <c r="M193" s="187"/>
      <c r="N193" s="187"/>
      <c r="O193" s="187"/>
      <c r="P193" s="187"/>
      <c r="Q193" s="187"/>
      <c r="R193" s="187"/>
      <c r="S193" s="187"/>
      <c r="T193" s="187"/>
      <c r="U193" s="187"/>
      <c r="V193" s="187"/>
      <c r="W193" s="187"/>
      <c r="X193" s="187"/>
      <c r="Y193" s="187"/>
      <c r="Z193" s="187"/>
      <c r="AA193" s="187"/>
      <c r="AB193" s="187"/>
      <c r="AC193" s="187"/>
    </row>
    <row r="194" spans="1:29" s="195" customFormat="1">
      <c r="A194" s="187"/>
      <c r="B194" s="187"/>
      <c r="C194" s="187"/>
      <c r="D194" s="187"/>
      <c r="E194" s="187"/>
      <c r="F194" s="187"/>
      <c r="G194" s="187"/>
      <c r="H194" s="187"/>
      <c r="I194" s="187"/>
      <c r="J194" s="187"/>
      <c r="K194" s="187"/>
      <c r="L194" s="187"/>
      <c r="M194" s="187"/>
      <c r="N194" s="187"/>
      <c r="O194" s="187"/>
      <c r="P194" s="187"/>
      <c r="Q194" s="187"/>
      <c r="R194" s="187"/>
      <c r="S194" s="187"/>
      <c r="T194" s="187"/>
      <c r="U194" s="187"/>
      <c r="V194" s="187"/>
      <c r="W194" s="187"/>
      <c r="X194" s="187"/>
      <c r="Y194" s="187"/>
      <c r="Z194" s="187"/>
      <c r="AA194" s="187"/>
      <c r="AB194" s="187"/>
      <c r="AC194" s="187"/>
    </row>
    <row r="195" spans="1:29" s="195" customFormat="1">
      <c r="A195" s="187"/>
      <c r="B195" s="187"/>
      <c r="C195" s="187"/>
      <c r="D195" s="187"/>
      <c r="E195" s="187"/>
      <c r="F195" s="187"/>
      <c r="G195" s="187"/>
      <c r="H195" s="187"/>
      <c r="I195" s="187"/>
      <c r="J195" s="187"/>
      <c r="K195" s="187"/>
      <c r="L195" s="187"/>
      <c r="M195" s="187"/>
      <c r="N195" s="187"/>
      <c r="O195" s="187"/>
      <c r="P195" s="187"/>
      <c r="Q195" s="187"/>
      <c r="R195" s="187"/>
      <c r="S195" s="187"/>
      <c r="T195" s="187"/>
      <c r="U195" s="187"/>
      <c r="V195" s="187"/>
      <c r="W195" s="187"/>
      <c r="X195" s="187"/>
      <c r="Y195" s="187"/>
      <c r="Z195" s="187"/>
      <c r="AA195" s="187"/>
      <c r="AB195" s="187"/>
      <c r="AC195" s="187"/>
    </row>
    <row r="196" spans="1:29" s="195" customFormat="1">
      <c r="A196" s="187"/>
      <c r="B196" s="187"/>
      <c r="C196" s="187"/>
      <c r="D196" s="187"/>
      <c r="E196" s="187"/>
      <c r="F196" s="187"/>
      <c r="G196" s="187"/>
      <c r="H196" s="187"/>
      <c r="I196" s="187"/>
      <c r="J196" s="187"/>
      <c r="K196" s="187"/>
      <c r="L196" s="187"/>
      <c r="M196" s="187"/>
      <c r="N196" s="187"/>
      <c r="O196" s="187"/>
      <c r="P196" s="187"/>
      <c r="Q196" s="187"/>
      <c r="R196" s="187"/>
      <c r="S196" s="187"/>
      <c r="T196" s="187"/>
      <c r="U196" s="187"/>
      <c r="V196" s="187"/>
      <c r="W196" s="187"/>
      <c r="X196" s="187"/>
      <c r="Y196" s="187"/>
      <c r="Z196" s="187"/>
      <c r="AA196" s="187"/>
      <c r="AB196" s="187"/>
      <c r="AC196" s="187"/>
    </row>
    <row r="197" spans="1:29" s="195" customFormat="1">
      <c r="A197" s="187"/>
      <c r="B197" s="187"/>
      <c r="C197" s="187"/>
      <c r="D197" s="187"/>
      <c r="E197" s="187"/>
      <c r="F197" s="187"/>
      <c r="G197" s="187"/>
      <c r="H197" s="187"/>
      <c r="I197" s="187"/>
      <c r="J197" s="187"/>
      <c r="K197" s="187"/>
      <c r="L197" s="187"/>
      <c r="M197" s="187"/>
      <c r="N197" s="187"/>
      <c r="O197" s="187"/>
      <c r="P197" s="187"/>
      <c r="Q197" s="187"/>
      <c r="R197" s="187"/>
      <c r="S197" s="187"/>
      <c r="T197" s="187"/>
      <c r="U197" s="187"/>
      <c r="V197" s="187"/>
      <c r="W197" s="187"/>
      <c r="X197" s="187"/>
      <c r="Y197" s="187"/>
      <c r="Z197" s="187"/>
      <c r="AA197" s="187"/>
      <c r="AB197" s="187"/>
      <c r="AC197" s="187"/>
    </row>
    <row r="198" spans="1:29" s="195" customFormat="1">
      <c r="A198" s="187"/>
      <c r="B198" s="187"/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87"/>
      <c r="V198" s="187"/>
      <c r="W198" s="187"/>
      <c r="X198" s="187"/>
      <c r="Y198" s="187"/>
      <c r="Z198" s="187"/>
      <c r="AA198" s="187"/>
      <c r="AB198" s="187"/>
      <c r="AC198" s="187"/>
    </row>
    <row r="199" spans="1:29" s="195" customFormat="1">
      <c r="A199" s="187"/>
      <c r="B199" s="187"/>
      <c r="C199" s="187"/>
      <c r="D199" s="187"/>
      <c r="E199" s="187"/>
      <c r="F199" s="187"/>
      <c r="G199" s="187"/>
      <c r="H199" s="187"/>
      <c r="I199" s="187"/>
      <c r="J199" s="187"/>
      <c r="K199" s="187"/>
      <c r="L199" s="187"/>
      <c r="M199" s="187"/>
      <c r="N199" s="187"/>
      <c r="O199" s="187"/>
      <c r="P199" s="187"/>
      <c r="Q199" s="187"/>
      <c r="R199" s="187"/>
      <c r="S199" s="187"/>
      <c r="T199" s="187"/>
      <c r="U199" s="187"/>
      <c r="V199" s="187"/>
      <c r="W199" s="187"/>
      <c r="X199" s="187"/>
      <c r="Y199" s="187"/>
      <c r="Z199" s="187"/>
      <c r="AA199" s="187"/>
      <c r="AB199" s="187"/>
      <c r="AC199" s="187"/>
    </row>
    <row r="200" spans="1:29" s="195" customFormat="1">
      <c r="A200" s="187"/>
      <c r="B200" s="187"/>
      <c r="C200" s="187"/>
      <c r="D200" s="187"/>
      <c r="E200" s="187"/>
      <c r="F200" s="187"/>
      <c r="G200" s="187"/>
      <c r="H200" s="187"/>
      <c r="I200" s="187"/>
      <c r="J200" s="187"/>
      <c r="K200" s="187"/>
      <c r="L200" s="187"/>
      <c r="M200" s="187"/>
      <c r="N200" s="187"/>
      <c r="O200" s="187"/>
      <c r="P200" s="187"/>
      <c r="Q200" s="187"/>
      <c r="R200" s="187"/>
      <c r="S200" s="187"/>
      <c r="T200" s="187"/>
      <c r="U200" s="187"/>
      <c r="V200" s="187"/>
      <c r="W200" s="187"/>
      <c r="X200" s="187"/>
      <c r="Y200" s="187"/>
      <c r="Z200" s="187"/>
      <c r="AA200" s="187"/>
      <c r="AB200" s="187"/>
      <c r="AC200" s="187"/>
    </row>
    <row r="201" spans="1:29" s="195" customFormat="1">
      <c r="A201" s="187"/>
      <c r="B201" s="187"/>
      <c r="C201" s="187"/>
      <c r="D201" s="187"/>
      <c r="E201" s="187"/>
      <c r="F201" s="187"/>
      <c r="G201" s="187"/>
      <c r="H201" s="187"/>
      <c r="I201" s="187"/>
      <c r="J201" s="187"/>
      <c r="K201" s="187"/>
      <c r="L201" s="187"/>
      <c r="M201" s="187"/>
      <c r="N201" s="187"/>
      <c r="O201" s="187"/>
      <c r="P201" s="187"/>
      <c r="Q201" s="187"/>
      <c r="R201" s="187"/>
      <c r="S201" s="187"/>
      <c r="T201" s="187"/>
      <c r="U201" s="187"/>
      <c r="V201" s="187"/>
      <c r="W201" s="187"/>
      <c r="X201" s="187"/>
      <c r="Y201" s="187"/>
      <c r="Z201" s="187"/>
      <c r="AA201" s="187"/>
      <c r="AB201" s="187"/>
      <c r="AC201" s="187"/>
    </row>
    <row r="202" spans="1:29" s="195" customFormat="1">
      <c r="A202" s="187"/>
      <c r="B202" s="187"/>
      <c r="C202" s="187"/>
      <c r="D202" s="187"/>
      <c r="E202" s="187"/>
      <c r="F202" s="187"/>
      <c r="G202" s="187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7"/>
      <c r="T202" s="187"/>
      <c r="U202" s="187"/>
      <c r="V202" s="187"/>
      <c r="W202" s="187"/>
      <c r="X202" s="187"/>
      <c r="Y202" s="187"/>
      <c r="Z202" s="187"/>
      <c r="AA202" s="187"/>
      <c r="AB202" s="187"/>
      <c r="AC202" s="187"/>
    </row>
    <row r="203" spans="1:29" s="195" customFormat="1">
      <c r="A203" s="187"/>
      <c r="B203" s="187"/>
      <c r="C203" s="187"/>
      <c r="D203" s="187"/>
      <c r="E203" s="187"/>
      <c r="F203" s="187"/>
      <c r="G203" s="187"/>
      <c r="H203" s="187"/>
      <c r="I203" s="187"/>
      <c r="J203" s="187"/>
      <c r="K203" s="187"/>
      <c r="L203" s="187"/>
      <c r="M203" s="187"/>
      <c r="N203" s="187"/>
      <c r="O203" s="187"/>
      <c r="P203" s="187"/>
      <c r="Q203" s="187"/>
      <c r="R203" s="187"/>
      <c r="S203" s="187"/>
      <c r="T203" s="187"/>
      <c r="U203" s="187"/>
      <c r="V203" s="187"/>
      <c r="W203" s="187"/>
      <c r="X203" s="187"/>
      <c r="Y203" s="187"/>
      <c r="Z203" s="187"/>
      <c r="AA203" s="187"/>
      <c r="AB203" s="187"/>
      <c r="AC203" s="187"/>
    </row>
    <row r="204" spans="1:29" s="195" customFormat="1">
      <c r="A204" s="187"/>
      <c r="B204" s="18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7"/>
      <c r="M204" s="187"/>
      <c r="N204" s="187"/>
      <c r="O204" s="187"/>
      <c r="P204" s="187"/>
      <c r="Q204" s="187"/>
      <c r="R204" s="187"/>
      <c r="S204" s="187"/>
      <c r="T204" s="187"/>
      <c r="U204" s="187"/>
      <c r="V204" s="187"/>
      <c r="W204" s="187"/>
      <c r="X204" s="187"/>
      <c r="Y204" s="187"/>
      <c r="Z204" s="187"/>
      <c r="AA204" s="187"/>
      <c r="AB204" s="187"/>
      <c r="AC204" s="187"/>
    </row>
    <row r="205" spans="1:29" s="195" customFormat="1">
      <c r="A205" s="187"/>
      <c r="B205" s="187"/>
      <c r="C205" s="187"/>
      <c r="D205" s="187"/>
      <c r="E205" s="187"/>
      <c r="F205" s="187"/>
      <c r="G205" s="187"/>
      <c r="H205" s="187"/>
      <c r="I205" s="187"/>
      <c r="J205" s="187"/>
      <c r="K205" s="187"/>
      <c r="L205" s="187"/>
      <c r="M205" s="187"/>
      <c r="N205" s="187"/>
      <c r="O205" s="187"/>
      <c r="P205" s="187"/>
      <c r="Q205" s="187"/>
      <c r="R205" s="187"/>
      <c r="S205" s="187"/>
      <c r="T205" s="187"/>
      <c r="U205" s="187"/>
      <c r="V205" s="187"/>
      <c r="W205" s="187"/>
      <c r="X205" s="187"/>
      <c r="Y205" s="187"/>
      <c r="Z205" s="187"/>
      <c r="AA205" s="187"/>
      <c r="AB205" s="187"/>
      <c r="AC205" s="187"/>
    </row>
    <row r="206" spans="1:29" s="195" customFormat="1">
      <c r="A206" s="187"/>
      <c r="B206" s="187"/>
      <c r="C206" s="187"/>
      <c r="D206" s="187"/>
      <c r="E206" s="187"/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187"/>
      <c r="R206" s="187"/>
      <c r="S206" s="187"/>
      <c r="T206" s="187"/>
      <c r="U206" s="187"/>
      <c r="V206" s="187"/>
      <c r="W206" s="187"/>
      <c r="X206" s="187"/>
      <c r="Y206" s="187"/>
      <c r="Z206" s="187"/>
      <c r="AA206" s="187"/>
      <c r="AB206" s="187"/>
      <c r="AC206" s="187"/>
    </row>
    <row r="207" spans="1:29" s="195" customFormat="1">
      <c r="A207" s="187"/>
      <c r="B207" s="187"/>
      <c r="C207" s="187"/>
      <c r="D207" s="187"/>
      <c r="E207" s="187"/>
      <c r="F207" s="187"/>
      <c r="G207" s="187"/>
      <c r="H207" s="187"/>
      <c r="I207" s="187"/>
      <c r="J207" s="187"/>
      <c r="K207" s="187"/>
      <c r="L207" s="187"/>
      <c r="M207" s="187"/>
      <c r="N207" s="187"/>
      <c r="O207" s="187"/>
      <c r="P207" s="187"/>
      <c r="Q207" s="187"/>
      <c r="R207" s="187"/>
      <c r="S207" s="187"/>
      <c r="T207" s="187"/>
      <c r="U207" s="187"/>
      <c r="V207" s="187"/>
      <c r="W207" s="187"/>
      <c r="X207" s="187"/>
      <c r="Y207" s="187"/>
      <c r="Z207" s="187"/>
      <c r="AA207" s="187"/>
      <c r="AB207" s="187"/>
      <c r="AC207" s="187"/>
    </row>
    <row r="208" spans="1:29" s="195" customFormat="1">
      <c r="A208" s="187"/>
      <c r="B208" s="187"/>
      <c r="C208" s="187"/>
      <c r="D208" s="187"/>
      <c r="E208" s="187"/>
      <c r="F208" s="187"/>
      <c r="G208" s="187"/>
      <c r="H208" s="187"/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  <c r="T208" s="187"/>
      <c r="U208" s="187"/>
      <c r="V208" s="187"/>
      <c r="W208" s="187"/>
      <c r="X208" s="187"/>
      <c r="Y208" s="187"/>
      <c r="Z208" s="187"/>
      <c r="AA208" s="187"/>
      <c r="AB208" s="187"/>
      <c r="AC208" s="187"/>
    </row>
    <row r="209" spans="1:29" s="195" customFormat="1">
      <c r="A209" s="187"/>
      <c r="B209" s="187"/>
      <c r="C209" s="187"/>
      <c r="D209" s="187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87"/>
      <c r="V209" s="187"/>
      <c r="W209" s="187"/>
      <c r="X209" s="187"/>
      <c r="Y209" s="187"/>
      <c r="Z209" s="187"/>
      <c r="AA209" s="187"/>
      <c r="AB209" s="187"/>
      <c r="AC209" s="187"/>
    </row>
    <row r="210" spans="1:29" s="195" customFormat="1">
      <c r="A210" s="187"/>
      <c r="B210" s="187"/>
      <c r="C210" s="187"/>
      <c r="D210" s="187"/>
      <c r="E210" s="187"/>
      <c r="F210" s="187"/>
      <c r="G210" s="187"/>
      <c r="H210" s="187"/>
      <c r="I210" s="187"/>
      <c r="J210" s="187"/>
      <c r="K210" s="187"/>
      <c r="L210" s="187"/>
      <c r="M210" s="187"/>
      <c r="N210" s="187"/>
      <c r="O210" s="187"/>
      <c r="P210" s="187"/>
      <c r="Q210" s="187"/>
      <c r="R210" s="187"/>
      <c r="S210" s="187"/>
      <c r="T210" s="187"/>
      <c r="U210" s="187"/>
      <c r="V210" s="187"/>
      <c r="W210" s="187"/>
      <c r="X210" s="187"/>
      <c r="Y210" s="187"/>
      <c r="Z210" s="187"/>
      <c r="AA210" s="187"/>
      <c r="AB210" s="187"/>
      <c r="AC210" s="187"/>
    </row>
    <row r="211" spans="1:29" s="195" customFormat="1">
      <c r="A211" s="187"/>
      <c r="B211" s="187"/>
      <c r="C211" s="187"/>
      <c r="D211" s="187"/>
      <c r="E211" s="187"/>
      <c r="F211" s="187"/>
      <c r="G211" s="187"/>
      <c r="H211" s="187"/>
      <c r="I211" s="187"/>
      <c r="J211" s="187"/>
      <c r="K211" s="187"/>
      <c r="L211" s="187"/>
      <c r="M211" s="187"/>
      <c r="N211" s="187"/>
      <c r="O211" s="187"/>
      <c r="P211" s="187"/>
      <c r="Q211" s="187"/>
      <c r="R211" s="187"/>
      <c r="S211" s="187"/>
      <c r="T211" s="187"/>
      <c r="U211" s="187"/>
      <c r="V211" s="187"/>
      <c r="W211" s="187"/>
      <c r="X211" s="187"/>
      <c r="Y211" s="187"/>
      <c r="Z211" s="187"/>
      <c r="AA211" s="187"/>
      <c r="AB211" s="187"/>
      <c r="AC211" s="187"/>
    </row>
    <row r="212" spans="1:29" s="195" customFormat="1">
      <c r="A212" s="187"/>
      <c r="B212" s="187"/>
      <c r="C212" s="187"/>
      <c r="D212" s="187"/>
      <c r="E212" s="187"/>
      <c r="F212" s="187"/>
      <c r="G212" s="187"/>
      <c r="H212" s="187"/>
      <c r="I212" s="187"/>
      <c r="J212" s="187"/>
      <c r="K212" s="187"/>
      <c r="L212" s="187"/>
      <c r="M212" s="187"/>
      <c r="N212" s="187"/>
      <c r="O212" s="187"/>
      <c r="P212" s="187"/>
      <c r="Q212" s="187"/>
      <c r="R212" s="187"/>
      <c r="S212" s="187"/>
      <c r="T212" s="187"/>
      <c r="U212" s="187"/>
      <c r="V212" s="187"/>
      <c r="W212" s="187"/>
      <c r="X212" s="187"/>
      <c r="Y212" s="187"/>
      <c r="Z212" s="187"/>
      <c r="AA212" s="187"/>
      <c r="AB212" s="187"/>
      <c r="AC212" s="187"/>
    </row>
    <row r="213" spans="1:29" s="195" customFormat="1">
      <c r="A213" s="187"/>
      <c r="B213" s="187"/>
      <c r="C213" s="187"/>
      <c r="D213" s="187"/>
      <c r="E213" s="187"/>
      <c r="F213" s="187"/>
      <c r="G213" s="187"/>
      <c r="H213" s="187"/>
      <c r="I213" s="187"/>
      <c r="J213" s="187"/>
      <c r="K213" s="187"/>
      <c r="L213" s="187"/>
      <c r="M213" s="187"/>
      <c r="N213" s="187"/>
      <c r="O213" s="187"/>
      <c r="P213" s="187"/>
      <c r="Q213" s="187"/>
      <c r="R213" s="187"/>
      <c r="S213" s="187"/>
      <c r="T213" s="187"/>
      <c r="U213" s="187"/>
      <c r="V213" s="187"/>
      <c r="W213" s="187"/>
      <c r="X213" s="187"/>
      <c r="Y213" s="187"/>
      <c r="Z213" s="187"/>
      <c r="AA213" s="187"/>
      <c r="AB213" s="187"/>
      <c r="AC213" s="187"/>
    </row>
    <row r="214" spans="1:29" s="195" customFormat="1">
      <c r="A214" s="187"/>
      <c r="B214" s="187"/>
      <c r="C214" s="187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  <c r="R214" s="187"/>
      <c r="S214" s="187"/>
      <c r="T214" s="187"/>
      <c r="U214" s="187"/>
      <c r="V214" s="187"/>
      <c r="W214" s="187"/>
      <c r="X214" s="187"/>
      <c r="Y214" s="187"/>
      <c r="Z214" s="187"/>
      <c r="AA214" s="187"/>
      <c r="AB214" s="187"/>
      <c r="AC214" s="187"/>
    </row>
    <row r="215" spans="1:29" s="195" customFormat="1">
      <c r="A215" s="187"/>
      <c r="B215" s="187"/>
      <c r="C215" s="187"/>
      <c r="D215" s="187"/>
      <c r="E215" s="187"/>
      <c r="F215" s="187"/>
      <c r="G215" s="187"/>
      <c r="H215" s="187"/>
      <c r="I215" s="187"/>
      <c r="J215" s="187"/>
      <c r="K215" s="187"/>
      <c r="L215" s="187"/>
      <c r="M215" s="187"/>
      <c r="N215" s="187"/>
      <c r="O215" s="187"/>
      <c r="P215" s="187"/>
      <c r="Q215" s="187"/>
      <c r="R215" s="187"/>
      <c r="S215" s="187"/>
      <c r="T215" s="187"/>
      <c r="U215" s="187"/>
      <c r="V215" s="187"/>
      <c r="W215" s="187"/>
      <c r="X215" s="187"/>
      <c r="Y215" s="187"/>
      <c r="Z215" s="187"/>
      <c r="AA215" s="187"/>
      <c r="AB215" s="187"/>
      <c r="AC215" s="187"/>
    </row>
    <row r="216" spans="1:29" s="195" customFormat="1">
      <c r="A216" s="187"/>
      <c r="B216" s="187"/>
      <c r="C216" s="187"/>
      <c r="D216" s="187"/>
      <c r="E216" s="187"/>
      <c r="F216" s="187"/>
      <c r="G216" s="187"/>
      <c r="H216" s="187"/>
      <c r="I216" s="187"/>
      <c r="J216" s="187"/>
      <c r="K216" s="187"/>
      <c r="L216" s="187"/>
      <c r="M216" s="187"/>
      <c r="N216" s="187"/>
      <c r="O216" s="187"/>
      <c r="P216" s="187"/>
      <c r="Q216" s="187"/>
      <c r="R216" s="187"/>
      <c r="S216" s="187"/>
      <c r="T216" s="187"/>
      <c r="U216" s="187"/>
      <c r="V216" s="187"/>
      <c r="W216" s="187"/>
      <c r="X216" s="187"/>
      <c r="Y216" s="187"/>
      <c r="Z216" s="187"/>
      <c r="AA216" s="187"/>
      <c r="AB216" s="187"/>
      <c r="AC216" s="187"/>
    </row>
    <row r="217" spans="1:29" s="195" customFormat="1">
      <c r="A217" s="187"/>
      <c r="B217" s="187"/>
      <c r="C217" s="187"/>
      <c r="D217" s="187"/>
      <c r="E217" s="187"/>
      <c r="F217" s="187"/>
      <c r="G217" s="187"/>
      <c r="H217" s="187"/>
      <c r="I217" s="187"/>
      <c r="J217" s="187"/>
      <c r="K217" s="187"/>
      <c r="L217" s="187"/>
      <c r="M217" s="187"/>
      <c r="N217" s="187"/>
      <c r="O217" s="187"/>
      <c r="P217" s="187"/>
      <c r="Q217" s="187"/>
      <c r="R217" s="187"/>
      <c r="S217" s="187"/>
      <c r="T217" s="187"/>
      <c r="U217" s="187"/>
      <c r="V217" s="187"/>
      <c r="W217" s="187"/>
      <c r="X217" s="187"/>
      <c r="Y217" s="187"/>
      <c r="Z217" s="187"/>
      <c r="AA217" s="187"/>
      <c r="AB217" s="187"/>
      <c r="AC217" s="187"/>
    </row>
    <row r="218" spans="1:29" s="195" customFormat="1">
      <c r="A218" s="187"/>
      <c r="B218" s="187"/>
      <c r="C218" s="187"/>
      <c r="D218" s="187"/>
      <c r="E218" s="187"/>
      <c r="F218" s="187"/>
      <c r="G218" s="187"/>
      <c r="H218" s="187"/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187"/>
      <c r="T218" s="187"/>
      <c r="U218" s="187"/>
      <c r="V218" s="187"/>
      <c r="W218" s="187"/>
      <c r="X218" s="187"/>
      <c r="Y218" s="187"/>
      <c r="Z218" s="187"/>
      <c r="AA218" s="187"/>
      <c r="AB218" s="187"/>
      <c r="AC218" s="187"/>
    </row>
    <row r="219" spans="1:29" s="195" customFormat="1">
      <c r="A219" s="187"/>
      <c r="B219" s="187"/>
      <c r="C219" s="187"/>
      <c r="D219" s="187"/>
      <c r="E219" s="187"/>
      <c r="F219" s="187"/>
      <c r="G219" s="187"/>
      <c r="H219" s="187"/>
      <c r="I219" s="187"/>
      <c r="J219" s="187"/>
      <c r="K219" s="187"/>
      <c r="L219" s="187"/>
      <c r="M219" s="187"/>
      <c r="N219" s="187"/>
      <c r="O219" s="187"/>
      <c r="P219" s="187"/>
      <c r="Q219" s="187"/>
      <c r="R219" s="187"/>
      <c r="S219" s="187"/>
      <c r="T219" s="187"/>
      <c r="U219" s="187"/>
      <c r="V219" s="187"/>
      <c r="W219" s="187"/>
      <c r="X219" s="187"/>
      <c r="Y219" s="187"/>
      <c r="Z219" s="187"/>
      <c r="AA219" s="187"/>
      <c r="AB219" s="187"/>
      <c r="AC219" s="187"/>
    </row>
    <row r="220" spans="1:29" s="195" customFormat="1">
      <c r="A220" s="187"/>
      <c r="B220" s="187"/>
      <c r="C220" s="187"/>
      <c r="D220" s="187"/>
      <c r="E220" s="187"/>
      <c r="F220" s="187"/>
      <c r="G220" s="187"/>
      <c r="H220" s="187"/>
      <c r="I220" s="187"/>
      <c r="J220" s="187"/>
      <c r="K220" s="187"/>
      <c r="L220" s="187"/>
      <c r="M220" s="187"/>
      <c r="N220" s="187"/>
      <c r="O220" s="187"/>
      <c r="P220" s="187"/>
      <c r="Q220" s="187"/>
      <c r="R220" s="187"/>
      <c r="S220" s="187"/>
      <c r="T220" s="187"/>
      <c r="U220" s="187"/>
      <c r="V220" s="187"/>
      <c r="W220" s="187"/>
      <c r="X220" s="187"/>
      <c r="Y220" s="187"/>
      <c r="Z220" s="187"/>
      <c r="AA220" s="187"/>
      <c r="AB220" s="187"/>
      <c r="AC220" s="187"/>
    </row>
    <row r="221" spans="1:29" s="195" customFormat="1">
      <c r="A221" s="187"/>
      <c r="B221" s="187"/>
      <c r="C221" s="187"/>
      <c r="D221" s="187"/>
      <c r="E221" s="187"/>
      <c r="F221" s="187"/>
      <c r="G221" s="187"/>
      <c r="H221" s="187"/>
      <c r="I221" s="187"/>
      <c r="J221" s="187"/>
      <c r="K221" s="187"/>
      <c r="L221" s="187"/>
      <c r="M221" s="187"/>
      <c r="N221" s="187"/>
      <c r="O221" s="187"/>
      <c r="P221" s="187"/>
      <c r="Q221" s="187"/>
      <c r="R221" s="187"/>
      <c r="S221" s="187"/>
      <c r="T221" s="187"/>
      <c r="U221" s="187"/>
      <c r="V221" s="187"/>
      <c r="W221" s="187"/>
      <c r="X221" s="187"/>
      <c r="Y221" s="187"/>
      <c r="Z221" s="187"/>
      <c r="AA221" s="187"/>
      <c r="AB221" s="187"/>
      <c r="AC221" s="187"/>
    </row>
    <row r="222" spans="1:29" s="195" customFormat="1">
      <c r="A222" s="187"/>
      <c r="B222" s="187"/>
      <c r="C222" s="187"/>
      <c r="D222" s="187"/>
      <c r="E222" s="187"/>
      <c r="F222" s="187"/>
      <c r="G222" s="187"/>
      <c r="H222" s="187"/>
      <c r="I222" s="187"/>
      <c r="J222" s="187"/>
      <c r="K222" s="187"/>
      <c r="L222" s="187"/>
      <c r="M222" s="187"/>
      <c r="N222" s="187"/>
      <c r="O222" s="187"/>
      <c r="P222" s="187"/>
      <c r="Q222" s="187"/>
      <c r="R222" s="187"/>
      <c r="S222" s="187"/>
      <c r="T222" s="187"/>
      <c r="U222" s="187"/>
      <c r="V222" s="187"/>
      <c r="W222" s="187"/>
      <c r="X222" s="187"/>
      <c r="Y222" s="187"/>
      <c r="Z222" s="187"/>
      <c r="AA222" s="187"/>
      <c r="AB222" s="187"/>
      <c r="AC222" s="187"/>
    </row>
    <row r="223" spans="1:29" s="195" customFormat="1">
      <c r="A223" s="187"/>
      <c r="B223" s="187"/>
      <c r="C223" s="187"/>
      <c r="D223" s="187"/>
      <c r="E223" s="187"/>
      <c r="F223" s="187"/>
      <c r="G223" s="187"/>
      <c r="H223" s="187"/>
      <c r="I223" s="187"/>
      <c r="J223" s="187"/>
      <c r="K223" s="187"/>
      <c r="L223" s="187"/>
      <c r="M223" s="187"/>
      <c r="N223" s="187"/>
      <c r="O223" s="187"/>
      <c r="P223" s="187"/>
      <c r="Q223" s="187"/>
      <c r="R223" s="187"/>
      <c r="S223" s="187"/>
      <c r="T223" s="187"/>
      <c r="U223" s="187"/>
      <c r="V223" s="187"/>
      <c r="W223" s="187"/>
      <c r="X223" s="187"/>
      <c r="Y223" s="187"/>
      <c r="Z223" s="187"/>
      <c r="AA223" s="187"/>
      <c r="AB223" s="187"/>
      <c r="AC223" s="187"/>
    </row>
    <row r="224" spans="1:29" s="195" customFormat="1">
      <c r="A224" s="187"/>
      <c r="B224" s="187"/>
      <c r="C224" s="187"/>
      <c r="D224" s="187"/>
      <c r="E224" s="187"/>
      <c r="F224" s="187"/>
      <c r="G224" s="187"/>
      <c r="H224" s="187"/>
      <c r="I224" s="187"/>
      <c r="J224" s="187"/>
      <c r="K224" s="187"/>
      <c r="L224" s="187"/>
      <c r="M224" s="187"/>
      <c r="N224" s="187"/>
      <c r="O224" s="187"/>
      <c r="P224" s="187"/>
      <c r="Q224" s="187"/>
      <c r="R224" s="187"/>
      <c r="S224" s="187"/>
      <c r="T224" s="187"/>
      <c r="U224" s="187"/>
      <c r="V224" s="187"/>
      <c r="W224" s="187"/>
      <c r="X224" s="187"/>
      <c r="Y224" s="187"/>
      <c r="Z224" s="187"/>
      <c r="AA224" s="187"/>
      <c r="AB224" s="187"/>
      <c r="AC224" s="187"/>
    </row>
    <row r="225" spans="1:29" s="195" customFormat="1">
      <c r="A225" s="187"/>
      <c r="B225" s="187"/>
      <c r="C225" s="187"/>
      <c r="D225" s="187"/>
      <c r="E225" s="187"/>
      <c r="F225" s="187"/>
      <c r="G225" s="187"/>
      <c r="H225" s="187"/>
      <c r="I225" s="187"/>
      <c r="J225" s="187"/>
      <c r="K225" s="187"/>
      <c r="L225" s="187"/>
      <c r="M225" s="187"/>
      <c r="N225" s="187"/>
      <c r="O225" s="187"/>
      <c r="P225" s="187"/>
      <c r="Q225" s="187"/>
      <c r="R225" s="187"/>
      <c r="S225" s="187"/>
      <c r="T225" s="187"/>
      <c r="U225" s="187"/>
      <c r="V225" s="187"/>
      <c r="W225" s="187"/>
      <c r="X225" s="187"/>
      <c r="Y225" s="187"/>
      <c r="Z225" s="187"/>
      <c r="AA225" s="187"/>
      <c r="AB225" s="187"/>
      <c r="AC225" s="187"/>
    </row>
    <row r="226" spans="1:29" s="195" customFormat="1">
      <c r="A226" s="187"/>
      <c r="B226" s="187"/>
      <c r="C226" s="187"/>
      <c r="D226" s="187"/>
      <c r="E226" s="187"/>
      <c r="F226" s="187"/>
      <c r="G226" s="187"/>
      <c r="H226" s="187"/>
      <c r="I226" s="187"/>
      <c r="J226" s="187"/>
      <c r="K226" s="187"/>
      <c r="L226" s="187"/>
      <c r="M226" s="187"/>
      <c r="N226" s="187"/>
      <c r="O226" s="187"/>
      <c r="P226" s="187"/>
      <c r="Q226" s="187"/>
      <c r="R226" s="187"/>
      <c r="S226" s="187"/>
      <c r="T226" s="187"/>
      <c r="U226" s="187"/>
      <c r="V226" s="187"/>
      <c r="W226" s="187"/>
      <c r="X226" s="187"/>
      <c r="Y226" s="187"/>
      <c r="Z226" s="187"/>
      <c r="AA226" s="187"/>
      <c r="AB226" s="187"/>
      <c r="AC226" s="187"/>
    </row>
    <row r="227" spans="1:29" s="195" customFormat="1">
      <c r="A227" s="187"/>
      <c r="B227" s="187"/>
      <c r="C227" s="187"/>
      <c r="D227" s="187"/>
      <c r="E227" s="187"/>
      <c r="F227" s="187"/>
      <c r="G227" s="187"/>
      <c r="H227" s="187"/>
      <c r="I227" s="187"/>
      <c r="J227" s="187"/>
      <c r="K227" s="187"/>
      <c r="L227" s="187"/>
      <c r="M227" s="187"/>
      <c r="N227" s="187"/>
      <c r="O227" s="187"/>
      <c r="P227" s="187"/>
      <c r="Q227" s="187"/>
      <c r="R227" s="187"/>
      <c r="S227" s="187"/>
      <c r="T227" s="187"/>
      <c r="U227" s="187"/>
      <c r="V227" s="187"/>
      <c r="W227" s="187"/>
      <c r="X227" s="187"/>
      <c r="Y227" s="187"/>
      <c r="Z227" s="187"/>
      <c r="AA227" s="187"/>
      <c r="AB227" s="187"/>
      <c r="AC227" s="187"/>
    </row>
    <row r="228" spans="1:29" s="195" customFormat="1">
      <c r="A228" s="187"/>
      <c r="B228" s="187"/>
      <c r="C228" s="187"/>
      <c r="D228" s="187"/>
      <c r="E228" s="187"/>
      <c r="F228" s="187"/>
      <c r="G228" s="187"/>
      <c r="H228" s="187"/>
      <c r="I228" s="187"/>
      <c r="J228" s="187"/>
      <c r="K228" s="187"/>
      <c r="L228" s="187"/>
      <c r="M228" s="187"/>
      <c r="N228" s="187"/>
      <c r="O228" s="187"/>
      <c r="P228" s="187"/>
      <c r="Q228" s="187"/>
      <c r="R228" s="187"/>
      <c r="S228" s="187"/>
      <c r="T228" s="187"/>
      <c r="U228" s="187"/>
      <c r="V228" s="187"/>
      <c r="W228" s="187"/>
      <c r="X228" s="187"/>
      <c r="Y228" s="187"/>
      <c r="Z228" s="187"/>
      <c r="AA228" s="187"/>
      <c r="AB228" s="187"/>
      <c r="AC228" s="187"/>
    </row>
    <row r="229" spans="1:29" s="195" customFormat="1">
      <c r="A229" s="187"/>
      <c r="B229" s="187"/>
      <c r="C229" s="187"/>
      <c r="D229" s="187"/>
      <c r="E229" s="187"/>
      <c r="F229" s="187"/>
      <c r="G229" s="187"/>
      <c r="H229" s="187"/>
      <c r="I229" s="187"/>
      <c r="J229" s="187"/>
      <c r="K229" s="187"/>
      <c r="L229" s="187"/>
      <c r="M229" s="187"/>
      <c r="N229" s="187"/>
      <c r="O229" s="187"/>
      <c r="P229" s="187"/>
      <c r="Q229" s="187"/>
      <c r="R229" s="187"/>
      <c r="S229" s="187"/>
      <c r="T229" s="187"/>
      <c r="U229" s="187"/>
      <c r="V229" s="187"/>
      <c r="W229" s="187"/>
      <c r="X229" s="187"/>
      <c r="Y229" s="187"/>
      <c r="Z229" s="187"/>
      <c r="AA229" s="187"/>
      <c r="AB229" s="187"/>
      <c r="AC229" s="187"/>
    </row>
    <row r="230" spans="1:29" s="195" customFormat="1">
      <c r="A230" s="187"/>
      <c r="B230" s="187"/>
      <c r="C230" s="187"/>
      <c r="D230" s="187"/>
      <c r="E230" s="187"/>
      <c r="F230" s="187"/>
      <c r="G230" s="187"/>
      <c r="H230" s="187"/>
      <c r="I230" s="187"/>
      <c r="J230" s="187"/>
      <c r="K230" s="187"/>
      <c r="L230" s="187"/>
      <c r="M230" s="187"/>
      <c r="N230" s="187"/>
      <c r="O230" s="187"/>
      <c r="P230" s="187"/>
      <c r="Q230" s="187"/>
      <c r="R230" s="187"/>
      <c r="S230" s="187"/>
      <c r="T230" s="187"/>
      <c r="U230" s="187"/>
      <c r="V230" s="187"/>
      <c r="W230" s="187"/>
      <c r="X230" s="187"/>
      <c r="Y230" s="187"/>
      <c r="Z230" s="187"/>
      <c r="AA230" s="187"/>
      <c r="AB230" s="187"/>
      <c r="AC230" s="187"/>
    </row>
    <row r="231" spans="1:29" s="195" customFormat="1">
      <c r="A231" s="187"/>
      <c r="B231" s="187"/>
      <c r="C231" s="187"/>
      <c r="D231" s="187"/>
      <c r="E231" s="187"/>
      <c r="F231" s="187"/>
      <c r="G231" s="187"/>
      <c r="H231" s="187"/>
      <c r="I231" s="187"/>
      <c r="J231" s="187"/>
      <c r="K231" s="187"/>
      <c r="L231" s="187"/>
      <c r="M231" s="187"/>
      <c r="N231" s="187"/>
      <c r="O231" s="187"/>
      <c r="P231" s="187"/>
      <c r="Q231" s="187"/>
      <c r="R231" s="187"/>
      <c r="S231" s="187"/>
      <c r="T231" s="187"/>
      <c r="U231" s="187"/>
      <c r="V231" s="187"/>
      <c r="W231" s="187"/>
      <c r="X231" s="187"/>
      <c r="Y231" s="187"/>
      <c r="Z231" s="187"/>
      <c r="AA231" s="187"/>
      <c r="AB231" s="187"/>
      <c r="AC231" s="187"/>
    </row>
    <row r="232" spans="1:29" s="195" customFormat="1">
      <c r="A232" s="187"/>
      <c r="B232" s="187"/>
      <c r="C232" s="187"/>
      <c r="D232" s="187"/>
      <c r="E232" s="187"/>
      <c r="F232" s="187"/>
      <c r="G232" s="187"/>
      <c r="H232" s="187"/>
      <c r="I232" s="187"/>
      <c r="J232" s="187"/>
      <c r="K232" s="187"/>
      <c r="L232" s="187"/>
      <c r="M232" s="187"/>
      <c r="N232" s="187"/>
      <c r="O232" s="187"/>
      <c r="P232" s="187"/>
      <c r="Q232" s="187"/>
      <c r="R232" s="187"/>
      <c r="S232" s="187"/>
      <c r="T232" s="187"/>
      <c r="U232" s="187"/>
      <c r="V232" s="187"/>
      <c r="W232" s="187"/>
      <c r="X232" s="187"/>
      <c r="Y232" s="187"/>
      <c r="Z232" s="187"/>
      <c r="AA232" s="187"/>
      <c r="AB232" s="187"/>
      <c r="AC232" s="187"/>
    </row>
    <row r="233" spans="1:29" s="195" customFormat="1">
      <c r="A233" s="187"/>
      <c r="B233" s="187"/>
      <c r="C233" s="187"/>
      <c r="D233" s="187"/>
      <c r="E233" s="187"/>
      <c r="F233" s="187"/>
      <c r="G233" s="187"/>
      <c r="H233" s="187"/>
      <c r="I233" s="187"/>
      <c r="J233" s="187"/>
      <c r="K233" s="187"/>
      <c r="L233" s="187"/>
      <c r="M233" s="187"/>
      <c r="N233" s="187"/>
      <c r="O233" s="187"/>
      <c r="P233" s="187"/>
      <c r="Q233" s="187"/>
      <c r="R233" s="187"/>
      <c r="S233" s="187"/>
      <c r="T233" s="187"/>
      <c r="U233" s="187"/>
      <c r="V233" s="187"/>
      <c r="W233" s="187"/>
      <c r="X233" s="187"/>
      <c r="Y233" s="187"/>
      <c r="Z233" s="187"/>
      <c r="AA233" s="187"/>
      <c r="AB233" s="187"/>
      <c r="AC233" s="187"/>
    </row>
    <row r="234" spans="1:29" s="195" customFormat="1">
      <c r="A234" s="187"/>
      <c r="B234" s="187"/>
      <c r="C234" s="187"/>
      <c r="D234" s="187"/>
      <c r="E234" s="187"/>
      <c r="F234" s="187"/>
      <c r="G234" s="187"/>
      <c r="H234" s="187"/>
      <c r="I234" s="187"/>
      <c r="J234" s="187"/>
      <c r="K234" s="187"/>
      <c r="L234" s="187"/>
      <c r="M234" s="187"/>
      <c r="N234" s="187"/>
      <c r="O234" s="187"/>
      <c r="P234" s="187"/>
      <c r="Q234" s="187"/>
      <c r="R234" s="187"/>
      <c r="S234" s="187"/>
      <c r="T234" s="187"/>
      <c r="U234" s="187"/>
      <c r="V234" s="187"/>
      <c r="W234" s="187"/>
      <c r="X234" s="187"/>
      <c r="Y234" s="187"/>
      <c r="Z234" s="187"/>
      <c r="AA234" s="187"/>
      <c r="AB234" s="187"/>
      <c r="AC234" s="187"/>
    </row>
    <row r="235" spans="1:29" s="195" customFormat="1">
      <c r="A235" s="187"/>
      <c r="B235" s="187"/>
      <c r="C235" s="187"/>
      <c r="D235" s="187"/>
      <c r="E235" s="187"/>
      <c r="F235" s="187"/>
      <c r="G235" s="187"/>
      <c r="H235" s="187"/>
      <c r="I235" s="187"/>
      <c r="J235" s="187"/>
      <c r="K235" s="187"/>
      <c r="L235" s="187"/>
      <c r="M235" s="187"/>
      <c r="N235" s="187"/>
      <c r="O235" s="187"/>
      <c r="P235" s="187"/>
      <c r="Q235" s="187"/>
      <c r="R235" s="187"/>
      <c r="S235" s="187"/>
      <c r="T235" s="187"/>
      <c r="U235" s="187"/>
      <c r="V235" s="187"/>
      <c r="W235" s="187"/>
      <c r="X235" s="187"/>
      <c r="Y235" s="187"/>
      <c r="Z235" s="187"/>
      <c r="AA235" s="187"/>
      <c r="AB235" s="187"/>
      <c r="AC235" s="187"/>
    </row>
    <row r="236" spans="1:29" s="195" customFormat="1">
      <c r="A236" s="187"/>
      <c r="B236" s="187"/>
      <c r="C236" s="187"/>
      <c r="D236" s="187"/>
      <c r="E236" s="187"/>
      <c r="F236" s="187"/>
      <c r="G236" s="187"/>
      <c r="H236" s="187"/>
      <c r="I236" s="187"/>
      <c r="J236" s="187"/>
      <c r="K236" s="187"/>
      <c r="L236" s="187"/>
      <c r="M236" s="187"/>
      <c r="N236" s="187"/>
      <c r="O236" s="187"/>
      <c r="P236" s="187"/>
      <c r="Q236" s="187"/>
      <c r="R236" s="187"/>
      <c r="S236" s="187"/>
      <c r="T236" s="187"/>
      <c r="U236" s="187"/>
      <c r="V236" s="187"/>
      <c r="W236" s="187"/>
      <c r="X236" s="187"/>
      <c r="Y236" s="187"/>
      <c r="Z236" s="187"/>
      <c r="AA236" s="187"/>
      <c r="AB236" s="187"/>
      <c r="AC236" s="187"/>
    </row>
    <row r="237" spans="1:29" s="195" customFormat="1">
      <c r="A237" s="187"/>
      <c r="B237" s="187"/>
      <c r="C237" s="187"/>
      <c r="D237" s="187"/>
      <c r="E237" s="187"/>
      <c r="F237" s="187"/>
      <c r="G237" s="187"/>
      <c r="H237" s="187"/>
      <c r="I237" s="187"/>
      <c r="J237" s="187"/>
      <c r="K237" s="187"/>
      <c r="L237" s="187"/>
      <c r="M237" s="187"/>
      <c r="N237" s="187"/>
      <c r="O237" s="187"/>
      <c r="P237" s="187"/>
      <c r="Q237" s="187"/>
      <c r="R237" s="187"/>
      <c r="S237" s="187"/>
      <c r="T237" s="187"/>
      <c r="U237" s="187"/>
      <c r="V237" s="187"/>
      <c r="W237" s="187"/>
      <c r="X237" s="187"/>
      <c r="Y237" s="187"/>
      <c r="Z237" s="187"/>
      <c r="AA237" s="187"/>
      <c r="AB237" s="187"/>
      <c r="AC237" s="187"/>
    </row>
    <row r="238" spans="1:29" s="195" customFormat="1">
      <c r="A238" s="187"/>
      <c r="B238" s="187"/>
      <c r="C238" s="187"/>
      <c r="D238" s="187"/>
      <c r="E238" s="187"/>
      <c r="F238" s="187"/>
      <c r="G238" s="187"/>
      <c r="H238" s="187"/>
      <c r="I238" s="187"/>
      <c r="J238" s="187"/>
      <c r="K238" s="187"/>
      <c r="L238" s="187"/>
      <c r="M238" s="187"/>
      <c r="N238" s="187"/>
      <c r="O238" s="187"/>
      <c r="P238" s="187"/>
      <c r="Q238" s="187"/>
      <c r="R238" s="187"/>
      <c r="S238" s="187"/>
      <c r="T238" s="187"/>
      <c r="U238" s="187"/>
      <c r="V238" s="187"/>
      <c r="W238" s="187"/>
      <c r="X238" s="187"/>
      <c r="Y238" s="187"/>
      <c r="Z238" s="187"/>
      <c r="AA238" s="187"/>
      <c r="AB238" s="187"/>
      <c r="AC238" s="187"/>
    </row>
    <row r="239" spans="1:29" s="195" customFormat="1">
      <c r="A239" s="187"/>
      <c r="B239" s="187"/>
      <c r="C239" s="187"/>
      <c r="D239" s="187"/>
      <c r="E239" s="187"/>
      <c r="F239" s="187"/>
      <c r="G239" s="187"/>
      <c r="H239" s="187"/>
      <c r="I239" s="187"/>
      <c r="J239" s="187"/>
      <c r="K239" s="187"/>
      <c r="L239" s="187"/>
      <c r="M239" s="187"/>
      <c r="N239" s="187"/>
      <c r="O239" s="187"/>
      <c r="P239" s="187"/>
      <c r="Q239" s="187"/>
      <c r="R239" s="187"/>
      <c r="S239" s="187"/>
      <c r="T239" s="187"/>
      <c r="U239" s="187"/>
      <c r="V239" s="187"/>
      <c r="W239" s="187"/>
      <c r="X239" s="187"/>
      <c r="Y239" s="187"/>
      <c r="Z239" s="187"/>
      <c r="AA239" s="187"/>
      <c r="AB239" s="187"/>
      <c r="AC239" s="187"/>
    </row>
    <row r="240" spans="1:29" s="195" customFormat="1">
      <c r="A240" s="187"/>
      <c r="B240" s="187"/>
      <c r="C240" s="187"/>
      <c r="D240" s="187"/>
      <c r="E240" s="187"/>
      <c r="F240" s="187"/>
      <c r="G240" s="187"/>
      <c r="H240" s="187"/>
      <c r="I240" s="187"/>
      <c r="J240" s="187"/>
      <c r="K240" s="187"/>
      <c r="L240" s="187"/>
      <c r="M240" s="187"/>
      <c r="N240" s="187"/>
      <c r="O240" s="187"/>
      <c r="P240" s="187"/>
      <c r="Q240" s="187"/>
      <c r="R240" s="187"/>
      <c r="S240" s="187"/>
      <c r="T240" s="187"/>
      <c r="U240" s="187"/>
      <c r="V240" s="187"/>
      <c r="W240" s="187"/>
      <c r="X240" s="187"/>
      <c r="Y240" s="187"/>
      <c r="Z240" s="187"/>
      <c r="AA240" s="187"/>
      <c r="AB240" s="187"/>
      <c r="AC240" s="187"/>
    </row>
    <row r="241" spans="1:29" s="195" customFormat="1">
      <c r="A241" s="187"/>
      <c r="B241" s="187"/>
      <c r="C241" s="187"/>
      <c r="D241" s="187"/>
      <c r="E241" s="187"/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87"/>
      <c r="R241" s="187"/>
      <c r="S241" s="187"/>
      <c r="T241" s="187"/>
      <c r="U241" s="187"/>
      <c r="V241" s="187"/>
      <c r="W241" s="187"/>
      <c r="X241" s="187"/>
      <c r="Y241" s="187"/>
      <c r="Z241" s="187"/>
      <c r="AA241" s="187"/>
      <c r="AB241" s="187"/>
      <c r="AC241" s="187"/>
    </row>
    <row r="242" spans="1:29" s="195" customFormat="1">
      <c r="A242" s="187"/>
      <c r="B242" s="187"/>
      <c r="C242" s="187"/>
      <c r="D242" s="187"/>
      <c r="E242" s="187"/>
      <c r="F242" s="187"/>
      <c r="G242" s="187"/>
      <c r="H242" s="187"/>
      <c r="I242" s="187"/>
      <c r="J242" s="187"/>
      <c r="K242" s="187"/>
      <c r="L242" s="187"/>
      <c r="M242" s="187"/>
      <c r="N242" s="187"/>
      <c r="O242" s="187"/>
      <c r="P242" s="187"/>
      <c r="Q242" s="187"/>
      <c r="R242" s="187"/>
      <c r="S242" s="187"/>
      <c r="T242" s="187"/>
      <c r="U242" s="187"/>
      <c r="V242" s="187"/>
      <c r="W242" s="187"/>
      <c r="X242" s="187"/>
      <c r="Y242" s="187"/>
      <c r="Z242" s="187"/>
      <c r="AA242" s="187"/>
      <c r="AB242" s="187"/>
      <c r="AC242" s="187"/>
    </row>
    <row r="243" spans="1:29" s="195" customFormat="1">
      <c r="A243" s="187"/>
      <c r="B243" s="187"/>
      <c r="C243" s="187"/>
      <c r="D243" s="187"/>
      <c r="E243" s="187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87"/>
      <c r="Q243" s="187"/>
      <c r="R243" s="187"/>
      <c r="S243" s="187"/>
      <c r="T243" s="187"/>
      <c r="U243" s="187"/>
      <c r="V243" s="187"/>
      <c r="W243" s="187"/>
      <c r="X243" s="187"/>
      <c r="Y243" s="187"/>
      <c r="Z243" s="187"/>
      <c r="AA243" s="187"/>
      <c r="AB243" s="187"/>
      <c r="AC243" s="187"/>
    </row>
    <row r="244" spans="1:29" s="195" customFormat="1">
      <c r="A244" s="187"/>
      <c r="B244" s="187"/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  <c r="P244" s="187"/>
      <c r="Q244" s="187"/>
      <c r="R244" s="187"/>
      <c r="S244" s="187"/>
      <c r="T244" s="187"/>
      <c r="U244" s="187"/>
      <c r="V244" s="187"/>
      <c r="W244" s="187"/>
      <c r="X244" s="187"/>
      <c r="Y244" s="187"/>
      <c r="Z244" s="187"/>
      <c r="AA244" s="187"/>
      <c r="AB244" s="187"/>
      <c r="AC244" s="187"/>
    </row>
    <row r="245" spans="1:29" s="195" customFormat="1">
      <c r="A245" s="187"/>
      <c r="B245" s="187"/>
      <c r="C245" s="187"/>
      <c r="D245" s="187"/>
      <c r="E245" s="187"/>
      <c r="F245" s="187"/>
      <c r="G245" s="187"/>
      <c r="H245" s="187"/>
      <c r="I245" s="187"/>
      <c r="J245" s="187"/>
      <c r="K245" s="187"/>
      <c r="L245" s="187"/>
      <c r="M245" s="187"/>
      <c r="N245" s="187"/>
      <c r="O245" s="187"/>
      <c r="P245" s="187"/>
      <c r="Q245" s="187"/>
      <c r="R245" s="187"/>
      <c r="S245" s="187"/>
      <c r="T245" s="187"/>
      <c r="U245" s="187"/>
      <c r="V245" s="187"/>
      <c r="W245" s="187"/>
      <c r="X245" s="187"/>
      <c r="Y245" s="187"/>
      <c r="Z245" s="187"/>
      <c r="AA245" s="187"/>
      <c r="AB245" s="187"/>
      <c r="AC245" s="187"/>
    </row>
    <row r="246" spans="1:29" s="195" customFormat="1">
      <c r="A246" s="187"/>
      <c r="B246" s="187"/>
      <c r="C246" s="187"/>
      <c r="D246" s="187"/>
      <c r="E246" s="187"/>
      <c r="F246" s="187"/>
      <c r="G246" s="187"/>
      <c r="H246" s="187"/>
      <c r="I246" s="187"/>
      <c r="J246" s="187"/>
      <c r="K246" s="187"/>
      <c r="L246" s="187"/>
      <c r="M246" s="187"/>
      <c r="N246" s="187"/>
      <c r="O246" s="187"/>
      <c r="P246" s="187"/>
      <c r="Q246" s="187"/>
      <c r="R246" s="187"/>
      <c r="S246" s="187"/>
      <c r="T246" s="187"/>
      <c r="U246" s="187"/>
      <c r="V246" s="187"/>
      <c r="W246" s="187"/>
      <c r="X246" s="187"/>
      <c r="Y246" s="187"/>
      <c r="Z246" s="187"/>
      <c r="AA246" s="187"/>
      <c r="AB246" s="187"/>
      <c r="AC246" s="187"/>
    </row>
    <row r="247" spans="1:29" s="195" customFormat="1">
      <c r="A247" s="187"/>
      <c r="B247" s="187"/>
      <c r="C247" s="187"/>
      <c r="D247" s="187"/>
      <c r="E247" s="187"/>
      <c r="F247" s="187"/>
      <c r="G247" s="187"/>
      <c r="H247" s="187"/>
      <c r="I247" s="187"/>
      <c r="J247" s="187"/>
      <c r="K247" s="187"/>
      <c r="L247" s="187"/>
      <c r="M247" s="187"/>
      <c r="N247" s="187"/>
      <c r="O247" s="187"/>
      <c r="P247" s="187"/>
      <c r="Q247" s="187"/>
      <c r="R247" s="187"/>
      <c r="S247" s="187"/>
      <c r="T247" s="187"/>
      <c r="U247" s="187"/>
      <c r="V247" s="187"/>
      <c r="W247" s="187"/>
      <c r="X247" s="187"/>
      <c r="Y247" s="187"/>
      <c r="Z247" s="187"/>
      <c r="AA247" s="187"/>
      <c r="AB247" s="187"/>
      <c r="AC247" s="187"/>
    </row>
    <row r="248" spans="1:29" s="195" customFormat="1">
      <c r="A248" s="187"/>
      <c r="B248" s="187"/>
      <c r="C248" s="187"/>
      <c r="D248" s="187"/>
      <c r="E248" s="187"/>
      <c r="F248" s="187"/>
      <c r="G248" s="187"/>
      <c r="H248" s="187"/>
      <c r="I248" s="187"/>
      <c r="J248" s="187"/>
      <c r="K248" s="187"/>
      <c r="L248" s="187"/>
      <c r="M248" s="187"/>
      <c r="N248" s="187"/>
      <c r="O248" s="187"/>
      <c r="P248" s="187"/>
      <c r="Q248" s="187"/>
      <c r="R248" s="187"/>
      <c r="S248" s="187"/>
      <c r="T248" s="187"/>
      <c r="U248" s="187"/>
      <c r="V248" s="187"/>
      <c r="W248" s="187"/>
      <c r="X248" s="187"/>
      <c r="Y248" s="187"/>
      <c r="Z248" s="187"/>
      <c r="AA248" s="187"/>
      <c r="AB248" s="187"/>
      <c r="AC248" s="187"/>
    </row>
    <row r="249" spans="1:29" s="195" customFormat="1">
      <c r="A249" s="187"/>
      <c r="B249" s="187"/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87"/>
      <c r="O249" s="187"/>
      <c r="P249" s="187"/>
      <c r="Q249" s="187"/>
      <c r="R249" s="187"/>
      <c r="S249" s="187"/>
      <c r="T249" s="187"/>
      <c r="U249" s="187"/>
      <c r="V249" s="187"/>
      <c r="W249" s="187"/>
      <c r="X249" s="187"/>
      <c r="Y249" s="187"/>
      <c r="Z249" s="187"/>
      <c r="AA249" s="187"/>
      <c r="AB249" s="187"/>
      <c r="AC249" s="187"/>
    </row>
    <row r="250" spans="1:29" s="195" customFormat="1">
      <c r="A250" s="187"/>
      <c r="B250" s="187"/>
      <c r="C250" s="187"/>
      <c r="D250" s="187"/>
      <c r="E250" s="187"/>
      <c r="F250" s="187"/>
      <c r="G250" s="187"/>
      <c r="H250" s="187"/>
      <c r="I250" s="187"/>
      <c r="J250" s="187"/>
      <c r="K250" s="187"/>
      <c r="L250" s="187"/>
      <c r="M250" s="187"/>
      <c r="N250" s="187"/>
      <c r="O250" s="187"/>
      <c r="P250" s="187"/>
      <c r="Q250" s="187"/>
      <c r="R250" s="187"/>
      <c r="S250" s="187"/>
      <c r="T250" s="187"/>
      <c r="U250" s="187"/>
      <c r="V250" s="187"/>
      <c r="W250" s="187"/>
      <c r="X250" s="187"/>
      <c r="Y250" s="187"/>
      <c r="Z250" s="187"/>
      <c r="AA250" s="187"/>
      <c r="AB250" s="187"/>
      <c r="AC250" s="187"/>
    </row>
    <row r="251" spans="1:29" s="195" customFormat="1">
      <c r="A251" s="187"/>
      <c r="B251" s="187"/>
      <c r="C251" s="187"/>
      <c r="D251" s="187"/>
      <c r="E251" s="187"/>
      <c r="F251" s="187"/>
      <c r="G251" s="187"/>
      <c r="H251" s="187"/>
      <c r="I251" s="187"/>
      <c r="J251" s="187"/>
      <c r="K251" s="187"/>
      <c r="L251" s="187"/>
      <c r="M251" s="187"/>
      <c r="N251" s="187"/>
      <c r="O251" s="187"/>
      <c r="P251" s="187"/>
      <c r="Q251" s="187"/>
      <c r="R251" s="187"/>
      <c r="S251" s="187"/>
      <c r="T251" s="187"/>
      <c r="U251" s="187"/>
      <c r="V251" s="187"/>
      <c r="W251" s="187"/>
      <c r="X251" s="187"/>
      <c r="Y251" s="187"/>
      <c r="Z251" s="187"/>
      <c r="AA251" s="187"/>
      <c r="AB251" s="187"/>
      <c r="AC251" s="187"/>
    </row>
    <row r="252" spans="1:29" s="195" customFormat="1">
      <c r="A252" s="187"/>
      <c r="B252" s="187"/>
      <c r="C252" s="187"/>
      <c r="D252" s="187"/>
      <c r="E252" s="187"/>
      <c r="F252" s="187"/>
      <c r="G252" s="187"/>
      <c r="H252" s="187"/>
      <c r="I252" s="187"/>
      <c r="J252" s="187"/>
      <c r="K252" s="187"/>
      <c r="L252" s="187"/>
      <c r="M252" s="187"/>
      <c r="N252" s="187"/>
      <c r="O252" s="187"/>
      <c r="P252" s="187"/>
      <c r="Q252" s="187"/>
      <c r="R252" s="187"/>
      <c r="S252" s="187"/>
      <c r="T252" s="187"/>
      <c r="U252" s="187"/>
      <c r="V252" s="187"/>
      <c r="W252" s="187"/>
      <c r="X252" s="187"/>
      <c r="Y252" s="187"/>
      <c r="Z252" s="187"/>
      <c r="AA252" s="187"/>
      <c r="AB252" s="187"/>
      <c r="AC252" s="187"/>
    </row>
    <row r="253" spans="1:29" s="195" customFormat="1">
      <c r="A253" s="187"/>
      <c r="B253" s="187"/>
      <c r="C253" s="187"/>
      <c r="D253" s="187"/>
      <c r="E253" s="187"/>
      <c r="F253" s="187"/>
      <c r="G253" s="187"/>
      <c r="H253" s="187"/>
      <c r="I253" s="187"/>
      <c r="J253" s="187"/>
      <c r="K253" s="187"/>
      <c r="L253" s="187"/>
      <c r="M253" s="187"/>
      <c r="N253" s="187"/>
      <c r="O253" s="187"/>
      <c r="P253" s="187"/>
      <c r="Q253" s="187"/>
      <c r="R253" s="187"/>
      <c r="S253" s="187"/>
      <c r="T253" s="187"/>
      <c r="U253" s="187"/>
      <c r="V253" s="187"/>
      <c r="W253" s="187"/>
      <c r="X253" s="187"/>
      <c r="Y253" s="187"/>
      <c r="Z253" s="187"/>
      <c r="AA253" s="187"/>
      <c r="AB253" s="187"/>
      <c r="AC253" s="187"/>
    </row>
    <row r="254" spans="1:29" s="195" customFormat="1">
      <c r="A254" s="187"/>
      <c r="B254" s="187"/>
      <c r="C254" s="187"/>
      <c r="D254" s="187"/>
      <c r="E254" s="187"/>
      <c r="F254" s="187"/>
      <c r="G254" s="187"/>
      <c r="H254" s="187"/>
      <c r="I254" s="187"/>
      <c r="J254" s="187"/>
      <c r="K254" s="187"/>
      <c r="L254" s="187"/>
      <c r="M254" s="187"/>
      <c r="N254" s="187"/>
      <c r="O254" s="187"/>
      <c r="P254" s="187"/>
      <c r="Q254" s="187"/>
      <c r="R254" s="187"/>
      <c r="S254" s="187"/>
      <c r="T254" s="187"/>
      <c r="U254" s="187"/>
      <c r="V254" s="187"/>
      <c r="W254" s="187"/>
      <c r="X254" s="187"/>
      <c r="Y254" s="187"/>
      <c r="Z254" s="187"/>
      <c r="AA254" s="187"/>
      <c r="AB254" s="187"/>
      <c r="AC254" s="187"/>
    </row>
    <row r="255" spans="1:29" s="195" customFormat="1">
      <c r="A255" s="187"/>
      <c r="B255" s="187"/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87"/>
      <c r="O255" s="187"/>
      <c r="P255" s="187"/>
      <c r="Q255" s="187"/>
      <c r="R255" s="187"/>
      <c r="S255" s="187"/>
      <c r="T255" s="187"/>
      <c r="U255" s="187"/>
      <c r="V255" s="187"/>
      <c r="W255" s="187"/>
      <c r="X255" s="187"/>
      <c r="Y255" s="187"/>
      <c r="Z255" s="187"/>
      <c r="AA255" s="187"/>
      <c r="AB255" s="187"/>
      <c r="AC255" s="187"/>
    </row>
    <row r="256" spans="1:29" s="195" customFormat="1">
      <c r="A256" s="187"/>
      <c r="B256" s="187"/>
      <c r="C256" s="187"/>
      <c r="D256" s="187"/>
      <c r="E256" s="187"/>
      <c r="F256" s="187"/>
      <c r="G256" s="187"/>
      <c r="H256" s="187"/>
      <c r="I256" s="187"/>
      <c r="J256" s="187"/>
      <c r="K256" s="187"/>
      <c r="L256" s="187"/>
      <c r="M256" s="187"/>
      <c r="N256" s="187"/>
      <c r="O256" s="187"/>
      <c r="P256" s="187"/>
      <c r="Q256" s="187"/>
      <c r="R256" s="187"/>
      <c r="S256" s="187"/>
      <c r="T256" s="187"/>
      <c r="U256" s="187"/>
      <c r="V256" s="187"/>
      <c r="W256" s="187"/>
      <c r="X256" s="187"/>
      <c r="Y256" s="187"/>
      <c r="Z256" s="187"/>
      <c r="AA256" s="187"/>
      <c r="AB256" s="187"/>
      <c r="AC256" s="187"/>
    </row>
    <row r="257" spans="1:29" s="195" customFormat="1">
      <c r="A257" s="187"/>
      <c r="B257" s="187"/>
      <c r="C257" s="187"/>
      <c r="D257" s="187"/>
      <c r="E257" s="187"/>
      <c r="F257" s="187"/>
      <c r="G257" s="187"/>
      <c r="H257" s="187"/>
      <c r="I257" s="187"/>
      <c r="J257" s="187"/>
      <c r="K257" s="187"/>
      <c r="L257" s="187"/>
      <c r="M257" s="187"/>
      <c r="N257" s="187"/>
      <c r="O257" s="187"/>
      <c r="P257" s="187"/>
      <c r="Q257" s="187"/>
      <c r="R257" s="187"/>
      <c r="S257" s="187"/>
      <c r="T257" s="187"/>
      <c r="U257" s="187"/>
      <c r="V257" s="187"/>
      <c r="W257" s="187"/>
      <c r="X257" s="187"/>
      <c r="Y257" s="187"/>
      <c r="Z257" s="187"/>
      <c r="AA257" s="187"/>
      <c r="AB257" s="187"/>
      <c r="AC257" s="187"/>
    </row>
    <row r="258" spans="1:29" s="195" customFormat="1">
      <c r="A258" s="187"/>
      <c r="B258" s="187"/>
      <c r="C258" s="187"/>
      <c r="D258" s="187"/>
      <c r="E258" s="187"/>
      <c r="F258" s="187"/>
      <c r="G258" s="187"/>
      <c r="H258" s="187"/>
      <c r="I258" s="187"/>
      <c r="J258" s="187"/>
      <c r="K258" s="187"/>
      <c r="L258" s="187"/>
      <c r="M258" s="187"/>
      <c r="N258" s="187"/>
      <c r="O258" s="187"/>
      <c r="P258" s="187"/>
      <c r="Q258" s="187"/>
      <c r="R258" s="187"/>
      <c r="S258" s="187"/>
      <c r="T258" s="187"/>
      <c r="U258" s="187"/>
      <c r="V258" s="187"/>
      <c r="W258" s="187"/>
      <c r="X258" s="187"/>
      <c r="Y258" s="187"/>
      <c r="Z258" s="187"/>
      <c r="AA258" s="187"/>
      <c r="AB258" s="187"/>
      <c r="AC258" s="187"/>
    </row>
    <row r="259" spans="1:29" s="195" customFormat="1">
      <c r="A259" s="187"/>
      <c r="B259" s="187"/>
      <c r="C259" s="187"/>
      <c r="D259" s="187"/>
      <c r="E259" s="187"/>
      <c r="F259" s="187"/>
      <c r="G259" s="187"/>
      <c r="H259" s="187"/>
      <c r="I259" s="187"/>
      <c r="J259" s="187"/>
      <c r="K259" s="187"/>
      <c r="L259" s="187"/>
      <c r="M259" s="187"/>
      <c r="N259" s="187"/>
      <c r="O259" s="187"/>
      <c r="P259" s="187"/>
      <c r="Q259" s="187"/>
      <c r="R259" s="187"/>
      <c r="S259" s="187"/>
      <c r="T259" s="187"/>
      <c r="U259" s="187"/>
      <c r="V259" s="187"/>
      <c r="W259" s="187"/>
      <c r="X259" s="187"/>
      <c r="Y259" s="187"/>
      <c r="Z259" s="187"/>
      <c r="AA259" s="187"/>
      <c r="AB259" s="187"/>
      <c r="AC259" s="187"/>
    </row>
    <row r="260" spans="1:29" s="195" customFormat="1">
      <c r="A260" s="187"/>
      <c r="B260" s="187"/>
      <c r="C260" s="187"/>
      <c r="D260" s="187"/>
      <c r="E260" s="187"/>
      <c r="F260" s="187"/>
      <c r="G260" s="187"/>
      <c r="H260" s="187"/>
      <c r="I260" s="187"/>
      <c r="J260" s="187"/>
      <c r="K260" s="187"/>
      <c r="L260" s="187"/>
      <c r="M260" s="187"/>
      <c r="N260" s="187"/>
      <c r="O260" s="187"/>
      <c r="P260" s="187"/>
      <c r="Q260" s="187"/>
      <c r="R260" s="187"/>
      <c r="S260" s="187"/>
      <c r="T260" s="187"/>
      <c r="U260" s="187"/>
      <c r="V260" s="187"/>
      <c r="W260" s="187"/>
      <c r="X260" s="187"/>
      <c r="Y260" s="187"/>
      <c r="Z260" s="187"/>
      <c r="AA260" s="187"/>
      <c r="AB260" s="187"/>
      <c r="AC260" s="187"/>
    </row>
    <row r="261" spans="1:29" s="195" customFormat="1">
      <c r="A261" s="187"/>
      <c r="B261" s="187"/>
      <c r="C261" s="187"/>
      <c r="D261" s="187"/>
      <c r="E261" s="187"/>
      <c r="F261" s="187"/>
      <c r="G261" s="187"/>
      <c r="H261" s="187"/>
      <c r="I261" s="187"/>
      <c r="J261" s="187"/>
      <c r="K261" s="187"/>
      <c r="L261" s="187"/>
      <c r="M261" s="187"/>
      <c r="N261" s="187"/>
      <c r="O261" s="187"/>
      <c r="P261" s="187"/>
      <c r="Q261" s="187"/>
      <c r="R261" s="187"/>
      <c r="S261" s="187"/>
      <c r="T261" s="187"/>
      <c r="U261" s="187"/>
      <c r="V261" s="187"/>
      <c r="W261" s="187"/>
      <c r="X261" s="187"/>
      <c r="Y261" s="187"/>
      <c r="Z261" s="187"/>
      <c r="AA261" s="187"/>
      <c r="AB261" s="187"/>
      <c r="AC261" s="187"/>
    </row>
    <row r="262" spans="1:29" s="195" customFormat="1">
      <c r="A262" s="187"/>
      <c r="B262" s="187"/>
      <c r="C262" s="187"/>
      <c r="D262" s="187"/>
      <c r="E262" s="187"/>
      <c r="F262" s="187"/>
      <c r="G262" s="187"/>
      <c r="H262" s="187"/>
      <c r="I262" s="187"/>
      <c r="J262" s="187"/>
      <c r="K262" s="187"/>
      <c r="L262" s="187"/>
      <c r="M262" s="187"/>
      <c r="N262" s="187"/>
      <c r="O262" s="187"/>
      <c r="P262" s="187"/>
      <c r="Q262" s="187"/>
      <c r="R262" s="187"/>
      <c r="S262" s="187"/>
      <c r="T262" s="187"/>
      <c r="U262" s="187"/>
      <c r="V262" s="187"/>
      <c r="W262" s="187"/>
      <c r="X262" s="187"/>
      <c r="Y262" s="187"/>
      <c r="Z262" s="187"/>
      <c r="AA262" s="187"/>
      <c r="AB262" s="187"/>
      <c r="AC262" s="187"/>
    </row>
    <row r="263" spans="1:29" s="195" customFormat="1">
      <c r="A263" s="187"/>
      <c r="B263" s="187"/>
      <c r="C263" s="187"/>
      <c r="D263" s="187"/>
      <c r="E263" s="187"/>
      <c r="F263" s="187"/>
      <c r="G263" s="187"/>
      <c r="H263" s="187"/>
      <c r="I263" s="187"/>
      <c r="J263" s="187"/>
      <c r="K263" s="187"/>
      <c r="L263" s="187"/>
      <c r="M263" s="187"/>
      <c r="N263" s="187"/>
      <c r="O263" s="187"/>
      <c r="P263" s="187"/>
      <c r="Q263" s="187"/>
      <c r="R263" s="187"/>
      <c r="S263" s="187"/>
      <c r="T263" s="187"/>
      <c r="U263" s="187"/>
      <c r="V263" s="187"/>
      <c r="W263" s="187"/>
      <c r="X263" s="187"/>
      <c r="Y263" s="187"/>
      <c r="Z263" s="187"/>
      <c r="AA263" s="187"/>
      <c r="AB263" s="187"/>
      <c r="AC263" s="187"/>
    </row>
    <row r="264" spans="1:29" s="195" customFormat="1">
      <c r="A264" s="187"/>
      <c r="B264" s="187"/>
      <c r="C264" s="187"/>
      <c r="D264" s="187"/>
      <c r="E264" s="187"/>
      <c r="F264" s="187"/>
      <c r="G264" s="187"/>
      <c r="H264" s="187"/>
      <c r="I264" s="187"/>
      <c r="J264" s="187"/>
      <c r="K264" s="187"/>
      <c r="L264" s="187"/>
      <c r="M264" s="187"/>
      <c r="N264" s="187"/>
      <c r="O264" s="187"/>
      <c r="P264" s="187"/>
      <c r="Q264" s="187"/>
      <c r="R264" s="187"/>
      <c r="S264" s="187"/>
      <c r="T264" s="187"/>
      <c r="U264" s="187"/>
      <c r="V264" s="187"/>
      <c r="W264" s="187"/>
      <c r="X264" s="187"/>
      <c r="Y264" s="187"/>
      <c r="Z264" s="187"/>
      <c r="AA264" s="187"/>
      <c r="AB264" s="187"/>
      <c r="AC264" s="187"/>
    </row>
    <row r="265" spans="1:29" s="195" customFormat="1">
      <c r="A265" s="187"/>
      <c r="B265" s="187"/>
      <c r="C265" s="187"/>
      <c r="D265" s="187"/>
      <c r="E265" s="187"/>
      <c r="F265" s="187"/>
      <c r="G265" s="187"/>
      <c r="H265" s="187"/>
      <c r="I265" s="187"/>
      <c r="J265" s="187"/>
      <c r="K265" s="187"/>
      <c r="L265" s="187"/>
      <c r="M265" s="187"/>
      <c r="N265" s="187"/>
      <c r="O265" s="187"/>
      <c r="P265" s="187"/>
      <c r="Q265" s="187"/>
      <c r="R265" s="187"/>
      <c r="S265" s="187"/>
      <c r="T265" s="187"/>
      <c r="U265" s="187"/>
      <c r="V265" s="187"/>
      <c r="W265" s="187"/>
      <c r="X265" s="187"/>
      <c r="Y265" s="187"/>
      <c r="Z265" s="187"/>
      <c r="AA265" s="187"/>
      <c r="AB265" s="187"/>
      <c r="AC265" s="187"/>
    </row>
    <row r="266" spans="1:29" s="195" customFormat="1">
      <c r="A266" s="187"/>
      <c r="B266" s="187"/>
      <c r="C266" s="187"/>
      <c r="D266" s="187"/>
      <c r="E266" s="187"/>
      <c r="F266" s="187"/>
      <c r="G266" s="187"/>
      <c r="H266" s="187"/>
      <c r="I266" s="187"/>
      <c r="J266" s="187"/>
      <c r="K266" s="187"/>
      <c r="L266" s="187"/>
      <c r="M266" s="187"/>
      <c r="N266" s="187"/>
      <c r="O266" s="187"/>
      <c r="P266" s="187"/>
      <c r="Q266" s="187"/>
      <c r="R266" s="187"/>
      <c r="S266" s="187"/>
      <c r="T266" s="187"/>
      <c r="U266" s="187"/>
      <c r="V266" s="187"/>
      <c r="W266" s="187"/>
      <c r="X266" s="187"/>
      <c r="Y266" s="187"/>
      <c r="Z266" s="187"/>
      <c r="AA266" s="187"/>
      <c r="AB266" s="187"/>
      <c r="AC266" s="187"/>
    </row>
    <row r="267" spans="1:29" s="195" customFormat="1">
      <c r="A267" s="187"/>
      <c r="B267" s="187"/>
      <c r="C267" s="187"/>
      <c r="D267" s="187"/>
      <c r="E267" s="187"/>
      <c r="F267" s="187"/>
      <c r="G267" s="187"/>
      <c r="H267" s="187"/>
      <c r="I267" s="187"/>
      <c r="J267" s="187"/>
      <c r="K267" s="187"/>
      <c r="L267" s="187"/>
      <c r="M267" s="187"/>
      <c r="N267" s="187"/>
      <c r="O267" s="187"/>
      <c r="P267" s="187"/>
      <c r="Q267" s="187"/>
      <c r="R267" s="187"/>
      <c r="S267" s="187"/>
      <c r="T267" s="187"/>
      <c r="U267" s="187"/>
      <c r="V267" s="187"/>
      <c r="W267" s="187"/>
      <c r="X267" s="187"/>
      <c r="Y267" s="187"/>
      <c r="Z267" s="187"/>
      <c r="AA267" s="187"/>
      <c r="AB267" s="187"/>
      <c r="AC267" s="187"/>
    </row>
    <row r="268" spans="1:29" s="195" customFormat="1">
      <c r="A268" s="187"/>
      <c r="B268" s="187"/>
      <c r="C268" s="187"/>
      <c r="D268" s="187"/>
      <c r="E268" s="187"/>
      <c r="F268" s="187"/>
      <c r="G268" s="187"/>
      <c r="H268" s="187"/>
      <c r="I268" s="187"/>
      <c r="J268" s="187"/>
      <c r="K268" s="187"/>
      <c r="L268" s="187"/>
      <c r="M268" s="187"/>
      <c r="N268" s="187"/>
      <c r="O268" s="187"/>
      <c r="P268" s="187"/>
      <c r="Q268" s="187"/>
      <c r="R268" s="187"/>
      <c r="S268" s="187"/>
      <c r="T268" s="187"/>
      <c r="U268" s="187"/>
      <c r="V268" s="187"/>
      <c r="W268" s="187"/>
      <c r="X268" s="187"/>
      <c r="Y268" s="187"/>
      <c r="Z268" s="187"/>
      <c r="AA268" s="187"/>
      <c r="AB268" s="187"/>
      <c r="AC268" s="187"/>
    </row>
    <row r="269" spans="1:29" s="195" customFormat="1">
      <c r="A269" s="187"/>
      <c r="B269" s="187"/>
      <c r="C269" s="187"/>
      <c r="D269" s="187"/>
      <c r="E269" s="187"/>
      <c r="F269" s="187"/>
      <c r="G269" s="187"/>
      <c r="H269" s="187"/>
      <c r="I269" s="187"/>
      <c r="J269" s="187"/>
      <c r="K269" s="187"/>
      <c r="L269" s="187"/>
      <c r="M269" s="187"/>
      <c r="N269" s="187"/>
      <c r="O269" s="187"/>
      <c r="P269" s="187"/>
      <c r="Q269" s="187"/>
      <c r="R269" s="187"/>
      <c r="S269" s="187"/>
      <c r="T269" s="187"/>
      <c r="U269" s="187"/>
      <c r="V269" s="187"/>
      <c r="W269" s="187"/>
      <c r="X269" s="187"/>
      <c r="Y269" s="187"/>
      <c r="Z269" s="187"/>
      <c r="AA269" s="187"/>
      <c r="AB269" s="187"/>
      <c r="AC269" s="187"/>
    </row>
    <row r="270" spans="1:29" s="195" customFormat="1">
      <c r="A270" s="187"/>
      <c r="B270" s="187"/>
      <c r="C270" s="187"/>
      <c r="D270" s="187"/>
      <c r="E270" s="187"/>
      <c r="F270" s="187"/>
      <c r="G270" s="187"/>
      <c r="H270" s="187"/>
      <c r="I270" s="187"/>
      <c r="J270" s="187"/>
      <c r="K270" s="187"/>
      <c r="L270" s="187"/>
      <c r="M270" s="187"/>
      <c r="N270" s="187"/>
      <c r="O270" s="187"/>
      <c r="P270" s="187"/>
      <c r="Q270" s="187"/>
      <c r="R270" s="187"/>
      <c r="S270" s="187"/>
      <c r="T270" s="187"/>
      <c r="U270" s="187"/>
      <c r="V270" s="187"/>
      <c r="W270" s="187"/>
      <c r="X270" s="187"/>
      <c r="Y270" s="187"/>
      <c r="Z270" s="187"/>
      <c r="AA270" s="187"/>
      <c r="AB270" s="187"/>
      <c r="AC270" s="187"/>
    </row>
    <row r="271" spans="1:29" s="195" customFormat="1">
      <c r="A271" s="187"/>
      <c r="B271" s="187"/>
      <c r="C271" s="187"/>
      <c r="D271" s="187"/>
      <c r="E271" s="187"/>
      <c r="F271" s="187"/>
      <c r="G271" s="187"/>
      <c r="H271" s="187"/>
      <c r="I271" s="187"/>
      <c r="J271" s="187"/>
      <c r="K271" s="187"/>
      <c r="L271" s="187"/>
      <c r="M271" s="187"/>
      <c r="N271" s="187"/>
      <c r="O271" s="187"/>
      <c r="P271" s="187"/>
      <c r="Q271" s="187"/>
      <c r="R271" s="187"/>
      <c r="S271" s="187"/>
      <c r="T271" s="187"/>
      <c r="U271" s="187"/>
      <c r="V271" s="187"/>
      <c r="W271" s="187"/>
      <c r="X271" s="187"/>
      <c r="Y271" s="187"/>
      <c r="Z271" s="187"/>
      <c r="AA271" s="187"/>
      <c r="AB271" s="187"/>
      <c r="AC271" s="187"/>
    </row>
    <row r="272" spans="1:29" s="195" customFormat="1">
      <c r="A272" s="187"/>
      <c r="B272" s="187"/>
      <c r="C272" s="187"/>
      <c r="D272" s="187"/>
      <c r="E272" s="187"/>
      <c r="F272" s="187"/>
      <c r="G272" s="187"/>
      <c r="H272" s="187"/>
      <c r="I272" s="187"/>
      <c r="J272" s="187"/>
      <c r="K272" s="187"/>
      <c r="L272" s="187"/>
      <c r="M272" s="187"/>
      <c r="N272" s="187"/>
      <c r="O272" s="187"/>
      <c r="P272" s="187"/>
      <c r="Q272" s="187"/>
      <c r="R272" s="187"/>
      <c r="S272" s="187"/>
      <c r="T272" s="187"/>
      <c r="U272" s="187"/>
      <c r="V272" s="187"/>
      <c r="W272" s="187"/>
      <c r="X272" s="187"/>
      <c r="Y272" s="187"/>
      <c r="Z272" s="187"/>
      <c r="AA272" s="187"/>
      <c r="AB272" s="187"/>
      <c r="AC272" s="187"/>
    </row>
    <row r="273" spans="1:29" s="195" customFormat="1">
      <c r="A273" s="187"/>
      <c r="B273" s="187"/>
      <c r="C273" s="187"/>
      <c r="D273" s="187"/>
      <c r="E273" s="187"/>
      <c r="F273" s="187"/>
      <c r="G273" s="187"/>
      <c r="H273" s="187"/>
      <c r="I273" s="187"/>
      <c r="J273" s="187"/>
      <c r="K273" s="187"/>
      <c r="L273" s="187"/>
      <c r="M273" s="187"/>
      <c r="N273" s="187"/>
      <c r="O273" s="187"/>
      <c r="P273" s="187"/>
      <c r="Q273" s="187"/>
      <c r="R273" s="187"/>
      <c r="S273" s="187"/>
      <c r="T273" s="187"/>
      <c r="U273" s="187"/>
      <c r="V273" s="187"/>
      <c r="W273" s="187"/>
      <c r="X273" s="187"/>
      <c r="Y273" s="187"/>
      <c r="Z273" s="187"/>
      <c r="AA273" s="187"/>
      <c r="AB273" s="187"/>
      <c r="AC273" s="187"/>
    </row>
    <row r="274" spans="1:29" s="195" customFormat="1">
      <c r="A274" s="187"/>
      <c r="B274" s="187"/>
      <c r="C274" s="187"/>
      <c r="D274" s="187"/>
      <c r="E274" s="187"/>
      <c r="F274" s="187"/>
      <c r="G274" s="187"/>
      <c r="H274" s="187"/>
      <c r="I274" s="187"/>
      <c r="J274" s="187"/>
      <c r="K274" s="187"/>
      <c r="L274" s="187"/>
      <c r="M274" s="187"/>
      <c r="N274" s="187"/>
      <c r="O274" s="187"/>
      <c r="P274" s="187"/>
      <c r="Q274" s="187"/>
      <c r="R274" s="187"/>
      <c r="S274" s="187"/>
      <c r="T274" s="187"/>
      <c r="U274" s="187"/>
      <c r="V274" s="187"/>
      <c r="W274" s="187"/>
      <c r="X274" s="187"/>
      <c r="Y274" s="187"/>
      <c r="Z274" s="187"/>
      <c r="AA274" s="187"/>
      <c r="AB274" s="187"/>
      <c r="AC274" s="187"/>
    </row>
    <row r="275" spans="1:29" s="195" customFormat="1">
      <c r="A275" s="187"/>
      <c r="B275" s="187"/>
      <c r="C275" s="187"/>
      <c r="D275" s="187"/>
      <c r="E275" s="187"/>
      <c r="F275" s="187"/>
      <c r="G275" s="187"/>
      <c r="H275" s="187"/>
      <c r="I275" s="187"/>
      <c r="J275" s="187"/>
      <c r="K275" s="187"/>
      <c r="L275" s="187"/>
      <c r="M275" s="187"/>
      <c r="N275" s="187"/>
      <c r="O275" s="187"/>
      <c r="P275" s="187"/>
      <c r="Q275" s="187"/>
      <c r="R275" s="187"/>
      <c r="S275" s="187"/>
      <c r="T275" s="187"/>
      <c r="U275" s="187"/>
      <c r="V275" s="187"/>
      <c r="W275" s="187"/>
      <c r="X275" s="187"/>
      <c r="Y275" s="187"/>
      <c r="Z275" s="187"/>
      <c r="AA275" s="187"/>
      <c r="AB275" s="187"/>
      <c r="AC275" s="187"/>
    </row>
    <row r="276" spans="1:29" s="195" customFormat="1">
      <c r="A276" s="187"/>
      <c r="B276" s="187"/>
      <c r="C276" s="187"/>
      <c r="D276" s="187"/>
      <c r="E276" s="187"/>
      <c r="F276" s="187"/>
      <c r="G276" s="187"/>
      <c r="H276" s="187"/>
      <c r="I276" s="187"/>
      <c r="J276" s="187"/>
      <c r="K276" s="187"/>
      <c r="L276" s="187"/>
      <c r="M276" s="187"/>
      <c r="N276" s="187"/>
      <c r="O276" s="187"/>
      <c r="P276" s="187"/>
      <c r="Q276" s="187"/>
      <c r="R276" s="187"/>
      <c r="S276" s="187"/>
      <c r="T276" s="187"/>
      <c r="U276" s="187"/>
      <c r="V276" s="187"/>
      <c r="W276" s="187"/>
      <c r="X276" s="187"/>
      <c r="Y276" s="187"/>
      <c r="Z276" s="187"/>
      <c r="AA276" s="187"/>
      <c r="AB276" s="187"/>
      <c r="AC276" s="187"/>
    </row>
    <row r="277" spans="1:29" s="195" customFormat="1">
      <c r="A277" s="187"/>
      <c r="B277" s="187"/>
      <c r="C277" s="187"/>
      <c r="D277" s="187"/>
      <c r="E277" s="187"/>
      <c r="F277" s="187"/>
      <c r="G277" s="187"/>
      <c r="H277" s="187"/>
      <c r="I277" s="187"/>
      <c r="J277" s="187"/>
      <c r="K277" s="187"/>
      <c r="L277" s="187"/>
      <c r="M277" s="187"/>
      <c r="N277" s="187"/>
      <c r="O277" s="187"/>
      <c r="P277" s="187"/>
      <c r="Q277" s="187"/>
      <c r="R277" s="187"/>
      <c r="S277" s="187"/>
      <c r="T277" s="187"/>
      <c r="U277" s="187"/>
      <c r="V277" s="187"/>
      <c r="W277" s="187"/>
      <c r="X277" s="187"/>
      <c r="Y277" s="187"/>
      <c r="Z277" s="187"/>
      <c r="AA277" s="187"/>
      <c r="AB277" s="187"/>
      <c r="AC277" s="187"/>
    </row>
    <row r="278" spans="1:29" s="195" customFormat="1">
      <c r="A278" s="187"/>
      <c r="B278" s="187"/>
      <c r="C278" s="187"/>
      <c r="D278" s="187"/>
      <c r="E278" s="187"/>
      <c r="F278" s="187"/>
      <c r="G278" s="187"/>
      <c r="H278" s="187"/>
      <c r="I278" s="187"/>
      <c r="J278" s="187"/>
      <c r="K278" s="187"/>
      <c r="L278" s="187"/>
      <c r="M278" s="187"/>
      <c r="N278" s="187"/>
      <c r="O278" s="187"/>
      <c r="P278" s="187"/>
      <c r="Q278" s="187"/>
      <c r="R278" s="187"/>
      <c r="S278" s="187"/>
      <c r="T278" s="187"/>
      <c r="U278" s="187"/>
      <c r="V278" s="187"/>
      <c r="W278" s="187"/>
      <c r="X278" s="187"/>
      <c r="Y278" s="187"/>
      <c r="Z278" s="187"/>
      <c r="AA278" s="187"/>
      <c r="AB278" s="187"/>
      <c r="AC278" s="187"/>
    </row>
    <row r="279" spans="1:29" s="195" customFormat="1">
      <c r="A279" s="187"/>
      <c r="B279" s="187"/>
      <c r="C279" s="187"/>
      <c r="D279" s="187"/>
      <c r="E279" s="187"/>
      <c r="F279" s="187"/>
      <c r="G279" s="187"/>
      <c r="H279" s="187"/>
      <c r="I279" s="187"/>
      <c r="J279" s="187"/>
      <c r="K279" s="187"/>
      <c r="L279" s="187"/>
      <c r="M279" s="187"/>
      <c r="N279" s="187"/>
      <c r="O279" s="187"/>
      <c r="P279" s="187"/>
      <c r="Q279" s="187"/>
      <c r="R279" s="187"/>
      <c r="S279" s="187"/>
      <c r="T279" s="187"/>
      <c r="U279" s="187"/>
      <c r="V279" s="187"/>
      <c r="W279" s="187"/>
      <c r="X279" s="187"/>
      <c r="Y279" s="187"/>
      <c r="Z279" s="187"/>
      <c r="AA279" s="187"/>
      <c r="AB279" s="187"/>
      <c r="AC279" s="187"/>
    </row>
    <row r="280" spans="1:29" s="195" customFormat="1">
      <c r="A280" s="187"/>
      <c r="B280" s="187"/>
      <c r="C280" s="187"/>
      <c r="D280" s="187"/>
      <c r="E280" s="187"/>
      <c r="F280" s="187"/>
      <c r="G280" s="187"/>
      <c r="H280" s="187"/>
      <c r="I280" s="187"/>
      <c r="J280" s="187"/>
      <c r="K280" s="187"/>
      <c r="L280" s="187"/>
      <c r="M280" s="187"/>
      <c r="N280" s="187"/>
      <c r="O280" s="187"/>
      <c r="P280" s="187"/>
      <c r="Q280" s="187"/>
      <c r="R280" s="187"/>
      <c r="S280" s="187"/>
      <c r="T280" s="187"/>
      <c r="U280" s="187"/>
      <c r="V280" s="187"/>
      <c r="W280" s="187"/>
      <c r="X280" s="187"/>
      <c r="Y280" s="187"/>
      <c r="Z280" s="187"/>
      <c r="AA280" s="187"/>
      <c r="AB280" s="187"/>
      <c r="AC280" s="187"/>
    </row>
    <row r="281" spans="1:29" s="195" customFormat="1">
      <c r="A281" s="187"/>
      <c r="B281" s="187"/>
      <c r="C281" s="187"/>
      <c r="D281" s="187"/>
      <c r="E281" s="187"/>
      <c r="F281" s="187"/>
      <c r="G281" s="187"/>
      <c r="H281" s="187"/>
      <c r="I281" s="187"/>
      <c r="J281" s="187"/>
      <c r="K281" s="187"/>
      <c r="L281" s="187"/>
      <c r="M281" s="187"/>
      <c r="N281" s="187"/>
      <c r="O281" s="187"/>
      <c r="P281" s="187"/>
      <c r="Q281" s="187"/>
      <c r="R281" s="187"/>
      <c r="S281" s="187"/>
      <c r="T281" s="187"/>
      <c r="U281" s="187"/>
      <c r="V281" s="187"/>
      <c r="W281" s="187"/>
      <c r="X281" s="187"/>
      <c r="Y281" s="187"/>
      <c r="Z281" s="187"/>
      <c r="AA281" s="187"/>
      <c r="AB281" s="187"/>
      <c r="AC281" s="187"/>
    </row>
    <row r="282" spans="1:29" s="195" customFormat="1">
      <c r="A282" s="187"/>
      <c r="B282" s="187"/>
      <c r="C282" s="187"/>
      <c r="D282" s="187"/>
      <c r="E282" s="187"/>
      <c r="F282" s="187"/>
      <c r="G282" s="187"/>
      <c r="H282" s="187"/>
      <c r="I282" s="187"/>
      <c r="J282" s="187"/>
      <c r="K282" s="187"/>
      <c r="L282" s="187"/>
      <c r="M282" s="187"/>
      <c r="N282" s="187"/>
      <c r="O282" s="187"/>
      <c r="P282" s="187"/>
      <c r="Q282" s="187"/>
      <c r="R282" s="187"/>
      <c r="S282" s="187"/>
      <c r="T282" s="187"/>
      <c r="U282" s="187"/>
      <c r="V282" s="187"/>
      <c r="W282" s="187"/>
      <c r="X282" s="187"/>
      <c r="Y282" s="187"/>
      <c r="Z282" s="187"/>
      <c r="AA282" s="187"/>
      <c r="AB282" s="187"/>
      <c r="AC282" s="187"/>
    </row>
    <row r="283" spans="1:29" s="195" customFormat="1">
      <c r="A283" s="187"/>
      <c r="B283" s="187"/>
      <c r="C283" s="187"/>
      <c r="D283" s="187"/>
      <c r="E283" s="187"/>
      <c r="F283" s="187"/>
      <c r="G283" s="187"/>
      <c r="H283" s="187"/>
      <c r="I283" s="187"/>
      <c r="J283" s="187"/>
      <c r="K283" s="187"/>
      <c r="L283" s="187"/>
      <c r="M283" s="187"/>
      <c r="N283" s="187"/>
      <c r="O283" s="187"/>
      <c r="P283" s="187"/>
      <c r="Q283" s="187"/>
      <c r="R283" s="187"/>
      <c r="S283" s="187"/>
      <c r="T283" s="187"/>
      <c r="U283" s="187"/>
      <c r="V283" s="187"/>
      <c r="W283" s="187"/>
      <c r="X283" s="187"/>
      <c r="Y283" s="187"/>
      <c r="Z283" s="187"/>
      <c r="AA283" s="187"/>
      <c r="AB283" s="187"/>
      <c r="AC283" s="187"/>
    </row>
    <row r="284" spans="1:29" s="195" customFormat="1">
      <c r="A284" s="187"/>
      <c r="B284" s="187"/>
      <c r="C284" s="187"/>
      <c r="D284" s="187"/>
      <c r="E284" s="187"/>
      <c r="F284" s="187"/>
      <c r="G284" s="187"/>
      <c r="H284" s="187"/>
      <c r="I284" s="187"/>
      <c r="J284" s="187"/>
      <c r="K284" s="187"/>
      <c r="L284" s="187"/>
      <c r="M284" s="187"/>
      <c r="N284" s="187"/>
      <c r="O284" s="187"/>
      <c r="P284" s="187"/>
      <c r="Q284" s="187"/>
      <c r="R284" s="187"/>
      <c r="S284" s="187"/>
      <c r="T284" s="187"/>
      <c r="U284" s="187"/>
      <c r="V284" s="187"/>
      <c r="W284" s="187"/>
      <c r="X284" s="187"/>
      <c r="Y284" s="187"/>
      <c r="Z284" s="187"/>
      <c r="AA284" s="187"/>
      <c r="AB284" s="187"/>
      <c r="AC284" s="187"/>
    </row>
    <row r="285" spans="1:29" s="195" customFormat="1">
      <c r="A285" s="187"/>
      <c r="B285" s="187"/>
      <c r="C285" s="187"/>
      <c r="D285" s="187"/>
      <c r="E285" s="187"/>
      <c r="F285" s="187"/>
      <c r="G285" s="187"/>
      <c r="H285" s="187"/>
      <c r="I285" s="187"/>
      <c r="J285" s="187"/>
      <c r="K285" s="187"/>
      <c r="L285" s="187"/>
      <c r="M285" s="187"/>
      <c r="N285" s="187"/>
      <c r="O285" s="187"/>
      <c r="P285" s="187"/>
      <c r="Q285" s="187"/>
      <c r="R285" s="187"/>
      <c r="S285" s="187"/>
      <c r="T285" s="187"/>
      <c r="U285" s="187"/>
      <c r="V285" s="187"/>
      <c r="W285" s="187"/>
      <c r="X285" s="187"/>
      <c r="Y285" s="187"/>
      <c r="Z285" s="187"/>
      <c r="AA285" s="187"/>
      <c r="AB285" s="187"/>
      <c r="AC285" s="187"/>
    </row>
    <row r="286" spans="1:29" s="195" customFormat="1">
      <c r="A286" s="187"/>
      <c r="B286" s="187"/>
      <c r="C286" s="187"/>
      <c r="D286" s="187"/>
      <c r="E286" s="187"/>
      <c r="F286" s="187"/>
      <c r="G286" s="187"/>
      <c r="H286" s="187"/>
      <c r="I286" s="187"/>
      <c r="J286" s="187"/>
      <c r="K286" s="187"/>
      <c r="L286" s="187"/>
      <c r="M286" s="187"/>
      <c r="N286" s="187"/>
      <c r="O286" s="187"/>
      <c r="P286" s="187"/>
      <c r="Q286" s="187"/>
      <c r="R286" s="187"/>
      <c r="S286" s="187"/>
      <c r="T286" s="187"/>
      <c r="U286" s="187"/>
      <c r="V286" s="187"/>
      <c r="W286" s="187"/>
      <c r="X286" s="187"/>
      <c r="Y286" s="187"/>
      <c r="Z286" s="187"/>
      <c r="AA286" s="187"/>
      <c r="AB286" s="187"/>
      <c r="AC286" s="187"/>
    </row>
    <row r="287" spans="1:29" s="195" customFormat="1">
      <c r="A287" s="187"/>
      <c r="B287" s="187"/>
      <c r="C287" s="187"/>
      <c r="D287" s="187"/>
      <c r="E287" s="187"/>
      <c r="F287" s="187"/>
      <c r="G287" s="187"/>
      <c r="H287" s="187"/>
      <c r="I287" s="187"/>
      <c r="J287" s="187"/>
      <c r="K287" s="187"/>
      <c r="L287" s="187"/>
      <c r="M287" s="187"/>
      <c r="N287" s="187"/>
      <c r="O287" s="187"/>
      <c r="P287" s="187"/>
      <c r="Q287" s="187"/>
      <c r="R287" s="187"/>
      <c r="S287" s="187"/>
      <c r="T287" s="187"/>
      <c r="U287" s="187"/>
      <c r="V287" s="187"/>
      <c r="W287" s="187"/>
      <c r="X287" s="187"/>
      <c r="Y287" s="187"/>
      <c r="Z287" s="187"/>
      <c r="AA287" s="187"/>
      <c r="AB287" s="187"/>
      <c r="AC287" s="187"/>
    </row>
    <row r="288" spans="1:29" s="195" customFormat="1">
      <c r="A288" s="187"/>
      <c r="B288" s="187"/>
      <c r="C288" s="187"/>
      <c r="D288" s="187"/>
      <c r="E288" s="187"/>
      <c r="F288" s="187"/>
      <c r="G288" s="187"/>
      <c r="H288" s="187"/>
      <c r="I288" s="187"/>
      <c r="J288" s="187"/>
      <c r="K288" s="187"/>
      <c r="L288" s="187"/>
      <c r="M288" s="187"/>
      <c r="N288" s="187"/>
      <c r="O288" s="187"/>
      <c r="P288" s="187"/>
      <c r="Q288" s="187"/>
      <c r="R288" s="187"/>
      <c r="S288" s="187"/>
      <c r="T288" s="187"/>
      <c r="U288" s="187"/>
      <c r="V288" s="187"/>
      <c r="W288" s="187"/>
      <c r="X288" s="187"/>
      <c r="Y288" s="187"/>
      <c r="Z288" s="187"/>
      <c r="AA288" s="187"/>
      <c r="AB288" s="187"/>
      <c r="AC288" s="187"/>
    </row>
    <row r="289" spans="1:29" s="195" customFormat="1">
      <c r="A289" s="187"/>
      <c r="B289" s="187"/>
      <c r="C289" s="187"/>
      <c r="D289" s="187"/>
      <c r="E289" s="187"/>
      <c r="F289" s="187"/>
      <c r="G289" s="187"/>
      <c r="H289" s="187"/>
      <c r="I289" s="187"/>
      <c r="J289" s="187"/>
      <c r="K289" s="187"/>
      <c r="L289" s="187"/>
      <c r="M289" s="187"/>
      <c r="N289" s="187"/>
      <c r="O289" s="187"/>
      <c r="P289" s="187"/>
      <c r="Q289" s="187"/>
      <c r="R289" s="187"/>
      <c r="S289" s="187"/>
      <c r="T289" s="187"/>
      <c r="U289" s="187"/>
      <c r="V289" s="187"/>
      <c r="W289" s="187"/>
      <c r="X289" s="187"/>
      <c r="Y289" s="187"/>
      <c r="Z289" s="187"/>
      <c r="AA289" s="187"/>
      <c r="AB289" s="187"/>
      <c r="AC289" s="187"/>
    </row>
    <row r="290" spans="1:29" s="195" customFormat="1">
      <c r="A290" s="187"/>
      <c r="B290" s="187"/>
      <c r="C290" s="187"/>
      <c r="D290" s="187"/>
      <c r="E290" s="187"/>
      <c r="F290" s="187"/>
      <c r="G290" s="187"/>
      <c r="H290" s="187"/>
      <c r="I290" s="187"/>
      <c r="J290" s="187"/>
      <c r="K290" s="187"/>
      <c r="L290" s="187"/>
      <c r="M290" s="187"/>
      <c r="N290" s="187"/>
      <c r="O290" s="187"/>
      <c r="P290" s="187"/>
      <c r="Q290" s="187"/>
      <c r="R290" s="187"/>
      <c r="S290" s="187"/>
      <c r="T290" s="187"/>
      <c r="U290" s="187"/>
      <c r="V290" s="187"/>
      <c r="W290" s="187"/>
      <c r="X290" s="187"/>
      <c r="Y290" s="187"/>
      <c r="Z290" s="187"/>
      <c r="AA290" s="187"/>
      <c r="AB290" s="187"/>
      <c r="AC290" s="187"/>
    </row>
    <row r="291" spans="1:29" s="195" customFormat="1">
      <c r="A291" s="187"/>
      <c r="B291" s="187"/>
      <c r="C291" s="187"/>
      <c r="D291" s="187"/>
      <c r="E291" s="187"/>
      <c r="F291" s="187"/>
      <c r="G291" s="187"/>
      <c r="H291" s="187"/>
      <c r="I291" s="187"/>
      <c r="J291" s="187"/>
      <c r="K291" s="187"/>
      <c r="L291" s="187"/>
      <c r="M291" s="187"/>
      <c r="N291" s="187"/>
      <c r="O291" s="187"/>
      <c r="P291" s="187"/>
      <c r="Q291" s="187"/>
      <c r="R291" s="187"/>
      <c r="S291" s="187"/>
      <c r="T291" s="187"/>
      <c r="U291" s="187"/>
      <c r="V291" s="187"/>
      <c r="W291" s="187"/>
      <c r="X291" s="187"/>
      <c r="Y291" s="187"/>
      <c r="Z291" s="187"/>
      <c r="AA291" s="187"/>
      <c r="AB291" s="187"/>
      <c r="AC291" s="187"/>
    </row>
    <row r="292" spans="1:29" s="195" customFormat="1">
      <c r="A292" s="187"/>
      <c r="B292" s="187"/>
      <c r="C292" s="187"/>
      <c r="D292" s="187"/>
      <c r="E292" s="187"/>
      <c r="F292" s="187"/>
      <c r="G292" s="187"/>
      <c r="H292" s="187"/>
      <c r="I292" s="187"/>
      <c r="J292" s="187"/>
      <c r="K292" s="187"/>
      <c r="L292" s="187"/>
      <c r="M292" s="187"/>
      <c r="N292" s="187"/>
      <c r="O292" s="187"/>
      <c r="P292" s="187"/>
      <c r="Q292" s="187"/>
      <c r="R292" s="187"/>
      <c r="S292" s="187"/>
      <c r="T292" s="187"/>
      <c r="U292" s="187"/>
      <c r="V292" s="187"/>
      <c r="W292" s="187"/>
      <c r="X292" s="187"/>
      <c r="Y292" s="187"/>
      <c r="Z292" s="187"/>
      <c r="AA292" s="187"/>
      <c r="AB292" s="187"/>
      <c r="AC292" s="187"/>
    </row>
    <row r="293" spans="1:29" s="195" customFormat="1">
      <c r="A293" s="187"/>
      <c r="B293" s="187"/>
      <c r="C293" s="187"/>
      <c r="D293" s="187"/>
      <c r="E293" s="187"/>
      <c r="F293" s="187"/>
      <c r="G293" s="187"/>
      <c r="H293" s="187"/>
      <c r="I293" s="187"/>
      <c r="J293" s="187"/>
      <c r="K293" s="187"/>
      <c r="L293" s="187"/>
      <c r="M293" s="187"/>
      <c r="N293" s="187"/>
      <c r="O293" s="187"/>
      <c r="P293" s="187"/>
      <c r="Q293" s="187"/>
      <c r="R293" s="187"/>
      <c r="S293" s="187"/>
      <c r="T293" s="187"/>
      <c r="U293" s="187"/>
      <c r="V293" s="187"/>
      <c r="W293" s="187"/>
      <c r="X293" s="187"/>
      <c r="Y293" s="187"/>
      <c r="Z293" s="187"/>
      <c r="AA293" s="187"/>
      <c r="AB293" s="187"/>
      <c r="AC293" s="187"/>
    </row>
    <row r="294" spans="1:29" s="195" customFormat="1">
      <c r="A294" s="187"/>
      <c r="B294" s="187"/>
      <c r="C294" s="187"/>
      <c r="D294" s="187"/>
      <c r="E294" s="187"/>
      <c r="F294" s="187"/>
      <c r="G294" s="187"/>
      <c r="H294" s="187"/>
      <c r="I294" s="187"/>
      <c r="J294" s="187"/>
      <c r="K294" s="187"/>
      <c r="L294" s="187"/>
      <c r="M294" s="187"/>
      <c r="N294" s="187"/>
      <c r="O294" s="187"/>
      <c r="P294" s="187"/>
      <c r="Q294" s="187"/>
      <c r="R294" s="187"/>
      <c r="S294" s="187"/>
      <c r="T294" s="187"/>
      <c r="U294" s="187"/>
      <c r="V294" s="187"/>
      <c r="W294" s="187"/>
      <c r="X294" s="187"/>
      <c r="Y294" s="187"/>
      <c r="Z294" s="187"/>
      <c r="AA294" s="187"/>
      <c r="AB294" s="187"/>
      <c r="AC294" s="187"/>
    </row>
    <row r="295" spans="1:29" s="195" customFormat="1">
      <c r="A295" s="187"/>
      <c r="B295" s="187"/>
      <c r="C295" s="187"/>
      <c r="D295" s="187"/>
      <c r="E295" s="187"/>
      <c r="F295" s="187"/>
      <c r="G295" s="187"/>
      <c r="H295" s="187"/>
      <c r="I295" s="187"/>
      <c r="J295" s="187"/>
      <c r="K295" s="187"/>
      <c r="L295" s="187"/>
      <c r="M295" s="187"/>
      <c r="N295" s="187"/>
      <c r="O295" s="187"/>
      <c r="P295" s="187"/>
      <c r="Q295" s="187"/>
      <c r="R295" s="187"/>
      <c r="S295" s="187"/>
      <c r="T295" s="187"/>
      <c r="U295" s="187"/>
      <c r="V295" s="187"/>
      <c r="W295" s="187"/>
      <c r="X295" s="187"/>
      <c r="Y295" s="187"/>
      <c r="Z295" s="187"/>
      <c r="AA295" s="187"/>
      <c r="AB295" s="187"/>
      <c r="AC295" s="187"/>
    </row>
    <row r="296" spans="1:29" s="195" customFormat="1">
      <c r="A296" s="187"/>
      <c r="B296" s="187"/>
      <c r="C296" s="187"/>
      <c r="D296" s="187"/>
      <c r="E296" s="187"/>
      <c r="F296" s="187"/>
      <c r="G296" s="187"/>
      <c r="H296" s="187"/>
      <c r="I296" s="187"/>
      <c r="J296" s="187"/>
      <c r="K296" s="187"/>
      <c r="L296" s="187"/>
      <c r="M296" s="187"/>
      <c r="N296" s="187"/>
      <c r="O296" s="187"/>
      <c r="P296" s="187"/>
      <c r="Q296" s="187"/>
      <c r="R296" s="187"/>
      <c r="S296" s="187"/>
      <c r="T296" s="187"/>
      <c r="U296" s="187"/>
      <c r="V296" s="187"/>
      <c r="W296" s="187"/>
      <c r="X296" s="187"/>
      <c r="Y296" s="187"/>
      <c r="Z296" s="187"/>
      <c r="AA296" s="187"/>
      <c r="AB296" s="187"/>
      <c r="AC296" s="187"/>
    </row>
    <row r="297" spans="1:29" s="195" customFormat="1">
      <c r="A297" s="187"/>
      <c r="B297" s="187"/>
      <c r="C297" s="187"/>
      <c r="D297" s="187"/>
      <c r="E297" s="187"/>
      <c r="F297" s="187"/>
      <c r="G297" s="187"/>
      <c r="H297" s="187"/>
      <c r="I297" s="187"/>
      <c r="J297" s="187"/>
      <c r="K297" s="187"/>
      <c r="L297" s="187"/>
      <c r="M297" s="187"/>
      <c r="N297" s="187"/>
      <c r="O297" s="187"/>
      <c r="P297" s="187"/>
      <c r="Q297" s="187"/>
      <c r="R297" s="187"/>
      <c r="S297" s="187"/>
      <c r="T297" s="187"/>
      <c r="U297" s="187"/>
      <c r="V297" s="187"/>
      <c r="W297" s="187"/>
      <c r="X297" s="187"/>
      <c r="Y297" s="187"/>
      <c r="Z297" s="187"/>
      <c r="AA297" s="187"/>
      <c r="AB297" s="187"/>
      <c r="AC297" s="187"/>
    </row>
    <row r="298" spans="1:29" s="195" customFormat="1">
      <c r="A298" s="187"/>
      <c r="B298" s="187"/>
      <c r="C298" s="187"/>
      <c r="D298" s="187"/>
      <c r="E298" s="187"/>
      <c r="F298" s="187"/>
      <c r="G298" s="187"/>
      <c r="H298" s="187"/>
      <c r="I298" s="187"/>
      <c r="J298" s="187"/>
      <c r="K298" s="187"/>
      <c r="L298" s="187"/>
      <c r="M298" s="187"/>
      <c r="N298" s="187"/>
      <c r="O298" s="187"/>
      <c r="P298" s="187"/>
      <c r="Q298" s="187"/>
      <c r="R298" s="187"/>
      <c r="S298" s="187"/>
      <c r="T298" s="187"/>
      <c r="U298" s="187"/>
      <c r="V298" s="187"/>
      <c r="W298" s="187"/>
      <c r="X298" s="187"/>
      <c r="Y298" s="187"/>
      <c r="Z298" s="187"/>
      <c r="AA298" s="187"/>
      <c r="AB298" s="187"/>
      <c r="AC298" s="187"/>
    </row>
    <row r="299" spans="1:29" s="195" customFormat="1">
      <c r="A299" s="187"/>
      <c r="B299" s="187"/>
      <c r="C299" s="187"/>
      <c r="D299" s="187"/>
      <c r="E299" s="187"/>
      <c r="F299" s="187"/>
      <c r="G299" s="187"/>
      <c r="H299" s="187"/>
      <c r="I299" s="187"/>
      <c r="J299" s="187"/>
      <c r="K299" s="187"/>
      <c r="L299" s="187"/>
      <c r="M299" s="187"/>
      <c r="N299" s="187"/>
      <c r="O299" s="187"/>
      <c r="P299" s="187"/>
      <c r="Q299" s="187"/>
      <c r="R299" s="187"/>
      <c r="S299" s="187"/>
      <c r="T299" s="187"/>
      <c r="U299" s="187"/>
      <c r="V299" s="187"/>
      <c r="W299" s="187"/>
      <c r="X299" s="187"/>
      <c r="Y299" s="187"/>
      <c r="Z299" s="187"/>
      <c r="AA299" s="187"/>
      <c r="AB299" s="187"/>
      <c r="AC299" s="187"/>
    </row>
    <row r="300" spans="1:29" s="195" customFormat="1">
      <c r="A300" s="187"/>
      <c r="B300" s="187"/>
      <c r="C300" s="187"/>
      <c r="D300" s="187"/>
      <c r="E300" s="187"/>
      <c r="F300" s="187"/>
      <c r="G300" s="187"/>
      <c r="H300" s="187"/>
      <c r="I300" s="187"/>
      <c r="J300" s="187"/>
      <c r="K300" s="187"/>
      <c r="L300" s="187"/>
      <c r="M300" s="187"/>
      <c r="N300" s="187"/>
      <c r="O300" s="187"/>
      <c r="P300" s="187"/>
      <c r="Q300" s="187"/>
      <c r="R300" s="187"/>
      <c r="S300" s="187"/>
      <c r="T300" s="187"/>
      <c r="U300" s="187"/>
      <c r="V300" s="187"/>
      <c r="W300" s="187"/>
      <c r="X300" s="187"/>
      <c r="Y300" s="187"/>
      <c r="Z300" s="187"/>
      <c r="AA300" s="187"/>
      <c r="AB300" s="187"/>
      <c r="AC300" s="187"/>
    </row>
    <row r="301" spans="1:29" s="195" customFormat="1">
      <c r="A301" s="187"/>
      <c r="B301" s="187"/>
      <c r="C301" s="187"/>
      <c r="D301" s="187"/>
      <c r="E301" s="187"/>
      <c r="F301" s="187"/>
      <c r="G301" s="187"/>
      <c r="H301" s="187"/>
      <c r="I301" s="187"/>
      <c r="J301" s="187"/>
      <c r="K301" s="187"/>
      <c r="L301" s="187"/>
      <c r="M301" s="187"/>
      <c r="N301" s="187"/>
      <c r="O301" s="187"/>
      <c r="P301" s="187"/>
      <c r="Q301" s="187"/>
      <c r="R301" s="187"/>
      <c r="S301" s="187"/>
      <c r="T301" s="187"/>
      <c r="U301" s="187"/>
      <c r="V301" s="187"/>
      <c r="W301" s="187"/>
      <c r="X301" s="187"/>
      <c r="Y301" s="187"/>
      <c r="Z301" s="187"/>
      <c r="AA301" s="187"/>
      <c r="AB301" s="187"/>
      <c r="AC301" s="187"/>
    </row>
    <row r="302" spans="1:29" s="195" customFormat="1" ht="15.75" thickBot="1">
      <c r="A302" s="188"/>
      <c r="B302" s="188"/>
      <c r="C302" s="188"/>
      <c r="D302" s="188"/>
      <c r="E302" s="188"/>
      <c r="F302" s="188"/>
      <c r="G302" s="188"/>
      <c r="H302" s="188"/>
      <c r="I302" s="188"/>
      <c r="J302" s="188"/>
      <c r="K302" s="188"/>
      <c r="L302" s="188"/>
      <c r="M302" s="188"/>
      <c r="N302" s="188"/>
      <c r="O302" s="188"/>
      <c r="P302" s="188"/>
      <c r="Q302" s="188"/>
      <c r="R302" s="188"/>
      <c r="S302" s="188"/>
      <c r="T302" s="188"/>
      <c r="U302" s="188"/>
      <c r="V302" s="188"/>
      <c r="W302" s="188"/>
      <c r="X302" s="188"/>
      <c r="Y302" s="188"/>
      <c r="Z302" s="188"/>
      <c r="AA302" s="188"/>
      <c r="AB302" s="188"/>
      <c r="AC302" s="188"/>
    </row>
    <row r="303" spans="1:29" s="23" customFormat="1">
      <c r="A303" s="189" t="s">
        <v>82</v>
      </c>
      <c r="B303" s="26"/>
      <c r="C303" s="12"/>
      <c r="D303" s="12"/>
      <c r="E303" s="12"/>
      <c r="F303" s="12"/>
      <c r="G303" s="12"/>
      <c r="H303" s="12">
        <f t="shared" ref="H303" si="0">COUNTIF(H$3:H$302,0)</f>
        <v>0</v>
      </c>
      <c r="I303" s="12"/>
      <c r="J303" s="12"/>
      <c r="K303" s="12"/>
      <c r="L303" s="12"/>
      <c r="M303" s="12">
        <f t="shared" ref="M303:AA303" si="1">COUNTIF(M$3:M$302,0)</f>
        <v>0</v>
      </c>
      <c r="N303" s="12"/>
      <c r="O303" s="12">
        <f t="shared" si="1"/>
        <v>0</v>
      </c>
      <c r="P303" s="12"/>
      <c r="Q303" s="12"/>
      <c r="R303" s="12"/>
      <c r="S303" s="12"/>
      <c r="T303" s="12">
        <f t="shared" si="1"/>
        <v>0</v>
      </c>
      <c r="U303" s="79"/>
      <c r="V303" s="12">
        <f t="shared" si="1"/>
        <v>0</v>
      </c>
      <c r="W303" s="79"/>
      <c r="X303" s="79"/>
      <c r="Y303" s="79"/>
      <c r="Z303" s="79"/>
      <c r="AA303" s="12">
        <f t="shared" si="1"/>
        <v>0</v>
      </c>
      <c r="AB303" s="12"/>
      <c r="AC303" s="13">
        <f>COUNTIF(AC$3:AC$302,0)</f>
        <v>0</v>
      </c>
    </row>
    <row r="304" spans="1:29" s="23" customFormat="1">
      <c r="A304" s="190" t="s">
        <v>83</v>
      </c>
      <c r="B304" s="14">
        <f>COUNTIF(B$3:B$302,1)</f>
        <v>0</v>
      </c>
      <c r="C304" s="14"/>
      <c r="D304" s="14">
        <f t="shared" ref="D304:H304" si="2">COUNTIF(D$3:D$302,1)</f>
        <v>0</v>
      </c>
      <c r="E304" s="14">
        <f t="shared" si="2"/>
        <v>0</v>
      </c>
      <c r="F304" s="14">
        <f t="shared" si="2"/>
        <v>0</v>
      </c>
      <c r="G304" s="14">
        <f t="shared" si="2"/>
        <v>0</v>
      </c>
      <c r="H304" s="14">
        <f t="shared" si="2"/>
        <v>0</v>
      </c>
      <c r="I304" s="14">
        <f>COUNTIF(I$3:I$302,1)</f>
        <v>0</v>
      </c>
      <c r="J304" s="14">
        <f t="shared" ref="J304:AB304" si="3">COUNTIF(J$3:J$302,1)</f>
        <v>0</v>
      </c>
      <c r="K304" s="14">
        <f t="shared" si="3"/>
        <v>0</v>
      </c>
      <c r="L304" s="14">
        <f>COUNTIF(L$3:L$302,1)</f>
        <v>0</v>
      </c>
      <c r="M304" s="14">
        <f t="shared" si="3"/>
        <v>0</v>
      </c>
      <c r="N304" s="14">
        <f>COUNTIF(N$3:N$302,1)</f>
        <v>0</v>
      </c>
      <c r="O304" s="14">
        <f t="shared" si="3"/>
        <v>0</v>
      </c>
      <c r="P304" s="14">
        <f t="shared" si="3"/>
        <v>0</v>
      </c>
      <c r="Q304" s="14">
        <f t="shared" si="3"/>
        <v>0</v>
      </c>
      <c r="R304" s="14">
        <f t="shared" si="3"/>
        <v>0</v>
      </c>
      <c r="S304" s="14">
        <f t="shared" si="3"/>
        <v>0</v>
      </c>
      <c r="T304" s="14">
        <f t="shared" si="3"/>
        <v>0</v>
      </c>
      <c r="U304" s="103">
        <f t="shared" si="3"/>
        <v>0</v>
      </c>
      <c r="V304" s="14">
        <f t="shared" si="3"/>
        <v>0</v>
      </c>
      <c r="W304" s="103">
        <f t="shared" si="3"/>
        <v>0</v>
      </c>
      <c r="X304" s="103">
        <f t="shared" si="3"/>
        <v>0</v>
      </c>
      <c r="Y304" s="103">
        <f t="shared" si="3"/>
        <v>0</v>
      </c>
      <c r="Z304" s="103">
        <f t="shared" si="3"/>
        <v>0</v>
      </c>
      <c r="AA304" s="14">
        <f t="shared" si="3"/>
        <v>0</v>
      </c>
      <c r="AB304" s="14">
        <f t="shared" si="3"/>
        <v>0</v>
      </c>
      <c r="AC304" s="15">
        <f>COUNTIF(AC$3:AC$302,1)</f>
        <v>0</v>
      </c>
    </row>
    <row r="305" spans="1:29" s="23" customFormat="1">
      <c r="A305" s="190" t="s">
        <v>84</v>
      </c>
      <c r="B305" s="14">
        <f>COUNTIF(B$3:B$302,2)</f>
        <v>0</v>
      </c>
      <c r="C305" s="14"/>
      <c r="D305" s="14">
        <f t="shared" ref="D305:H305" si="4">COUNTIF(D$3:D$302,2)</f>
        <v>0</v>
      </c>
      <c r="E305" s="14">
        <f t="shared" si="4"/>
        <v>0</v>
      </c>
      <c r="F305" s="14">
        <f t="shared" si="4"/>
        <v>0</v>
      </c>
      <c r="G305" s="14">
        <f t="shared" si="4"/>
        <v>0</v>
      </c>
      <c r="H305" s="14">
        <f t="shared" si="4"/>
        <v>0</v>
      </c>
      <c r="I305" s="14">
        <f>COUNTIF(I$3:I$302,2)</f>
        <v>0</v>
      </c>
      <c r="J305" s="14">
        <f t="shared" ref="J305:AB305" si="5">COUNTIF(J$3:J$302,2)</f>
        <v>0</v>
      </c>
      <c r="K305" s="14">
        <f t="shared" si="5"/>
        <v>0</v>
      </c>
      <c r="L305" s="14">
        <f>COUNTIF(L$3:L$302,2)</f>
        <v>0</v>
      </c>
      <c r="M305" s="14">
        <f t="shared" si="5"/>
        <v>0</v>
      </c>
      <c r="N305" s="14">
        <f>COUNTIF(N$3:N$302,2)</f>
        <v>0</v>
      </c>
      <c r="O305" s="14">
        <f t="shared" si="5"/>
        <v>0</v>
      </c>
      <c r="P305" s="14">
        <f t="shared" si="5"/>
        <v>0</v>
      </c>
      <c r="Q305" s="14">
        <f t="shared" si="5"/>
        <v>0</v>
      </c>
      <c r="R305" s="14">
        <f t="shared" si="5"/>
        <v>0</v>
      </c>
      <c r="S305" s="14">
        <f t="shared" si="5"/>
        <v>0</v>
      </c>
      <c r="T305" s="14">
        <f t="shared" si="5"/>
        <v>0</v>
      </c>
      <c r="U305" s="103">
        <f t="shared" si="5"/>
        <v>0</v>
      </c>
      <c r="V305" s="14">
        <f t="shared" si="5"/>
        <v>0</v>
      </c>
      <c r="W305" s="103">
        <f t="shared" si="5"/>
        <v>0</v>
      </c>
      <c r="X305" s="103">
        <f t="shared" si="5"/>
        <v>0</v>
      </c>
      <c r="Y305" s="103">
        <f t="shared" si="5"/>
        <v>0</v>
      </c>
      <c r="Z305" s="103">
        <f t="shared" si="5"/>
        <v>0</v>
      </c>
      <c r="AA305" s="14">
        <f t="shared" si="5"/>
        <v>0</v>
      </c>
      <c r="AB305" s="14">
        <f t="shared" si="5"/>
        <v>0</v>
      </c>
      <c r="AC305" s="15">
        <f>COUNTIF(AC$3:AC$302,2)</f>
        <v>0</v>
      </c>
    </row>
    <row r="306" spans="1:29" s="23" customFormat="1">
      <c r="A306" s="190" t="s">
        <v>85</v>
      </c>
      <c r="B306" s="14"/>
      <c r="C306" s="14"/>
      <c r="D306" s="14">
        <f t="shared" ref="D306:H306" si="6">COUNTIF(D$3:D$302,3)</f>
        <v>0</v>
      </c>
      <c r="E306" s="14">
        <f t="shared" si="6"/>
        <v>0</v>
      </c>
      <c r="F306" s="14">
        <f t="shared" si="6"/>
        <v>0</v>
      </c>
      <c r="G306" s="14">
        <f t="shared" si="6"/>
        <v>0</v>
      </c>
      <c r="H306" s="14">
        <f t="shared" si="6"/>
        <v>0</v>
      </c>
      <c r="I306" s="14">
        <f>COUNTIF(I$3:I$302,3)</f>
        <v>0</v>
      </c>
      <c r="J306" s="14">
        <f t="shared" ref="J306:AB306" si="7">COUNTIF(J$3:J$302,3)</f>
        <v>0</v>
      </c>
      <c r="K306" s="14">
        <f t="shared" si="7"/>
        <v>0</v>
      </c>
      <c r="L306" s="14">
        <f>COUNTIF(L$3:L$302,3)</f>
        <v>0</v>
      </c>
      <c r="M306" s="14">
        <f t="shared" si="7"/>
        <v>0</v>
      </c>
      <c r="N306" s="14">
        <f>COUNTIF(N$3:N$302,3)</f>
        <v>0</v>
      </c>
      <c r="O306" s="14">
        <f t="shared" si="7"/>
        <v>0</v>
      </c>
      <c r="P306" s="14">
        <f t="shared" si="7"/>
        <v>0</v>
      </c>
      <c r="Q306" s="14">
        <f t="shared" si="7"/>
        <v>0</v>
      </c>
      <c r="R306" s="14">
        <f t="shared" si="7"/>
        <v>0</v>
      </c>
      <c r="S306" s="14">
        <f t="shared" si="7"/>
        <v>0</v>
      </c>
      <c r="T306" s="14">
        <f t="shared" si="7"/>
        <v>0</v>
      </c>
      <c r="U306" s="103">
        <f t="shared" si="7"/>
        <v>0</v>
      </c>
      <c r="V306" s="14">
        <f t="shared" si="7"/>
        <v>0</v>
      </c>
      <c r="W306" s="103">
        <f t="shared" si="7"/>
        <v>0</v>
      </c>
      <c r="X306" s="103">
        <f t="shared" si="7"/>
        <v>0</v>
      </c>
      <c r="Y306" s="103"/>
      <c r="Z306" s="103">
        <f t="shared" si="7"/>
        <v>0</v>
      </c>
      <c r="AA306" s="14">
        <f t="shared" si="7"/>
        <v>0</v>
      </c>
      <c r="AB306" s="14">
        <f t="shared" si="7"/>
        <v>0</v>
      </c>
      <c r="AC306" s="15">
        <f>COUNTIF(AC$3:AC$302,3)</f>
        <v>0</v>
      </c>
    </row>
    <row r="307" spans="1:29" s="23" customFormat="1">
      <c r="A307" s="190" t="s">
        <v>86</v>
      </c>
      <c r="B307" s="14"/>
      <c r="C307" s="14"/>
      <c r="D307" s="14"/>
      <c r="E307" s="14"/>
      <c r="F307" s="14"/>
      <c r="G307" s="14"/>
      <c r="H307" s="14">
        <f t="shared" ref="H307" si="8">COUNTIF(H$3:H$302,4)</f>
        <v>0</v>
      </c>
      <c r="I307" s="14"/>
      <c r="J307" s="14"/>
      <c r="K307" s="14"/>
      <c r="L307" s="14"/>
      <c r="M307" s="14">
        <f t="shared" ref="M307:AA307" si="9">COUNTIF(M$3:M$302,4)</f>
        <v>0</v>
      </c>
      <c r="N307" s="14"/>
      <c r="O307" s="14">
        <f t="shared" si="9"/>
        <v>0</v>
      </c>
      <c r="P307" s="14"/>
      <c r="Q307" s="14"/>
      <c r="R307" s="14"/>
      <c r="S307" s="14"/>
      <c r="T307" s="14">
        <f t="shared" si="9"/>
        <v>0</v>
      </c>
      <c r="U307" s="103"/>
      <c r="V307" s="14">
        <f t="shared" si="9"/>
        <v>0</v>
      </c>
      <c r="W307" s="103"/>
      <c r="X307" s="103"/>
      <c r="Y307" s="103"/>
      <c r="Z307" s="103"/>
      <c r="AA307" s="14">
        <f t="shared" si="9"/>
        <v>0</v>
      </c>
      <c r="AB307" s="14"/>
      <c r="AC307" s="15">
        <f>COUNTIF(AC$3:AC$302,4)</f>
        <v>0</v>
      </c>
    </row>
    <row r="308" spans="1:29" s="23" customFormat="1" ht="45.75" thickBot="1">
      <c r="A308" s="196" t="s">
        <v>87</v>
      </c>
      <c r="B308" s="17">
        <f>SUM(B303:B307)</f>
        <v>0</v>
      </c>
      <c r="C308" s="17"/>
      <c r="D308" s="17">
        <f t="shared" ref="D308:H308" si="10">SUM(D303:D307)</f>
        <v>0</v>
      </c>
      <c r="E308" s="17">
        <f t="shared" si="10"/>
        <v>0</v>
      </c>
      <c r="F308" s="17">
        <f t="shared" si="10"/>
        <v>0</v>
      </c>
      <c r="G308" s="17">
        <f t="shared" si="10"/>
        <v>0</v>
      </c>
      <c r="H308" s="17">
        <f t="shared" si="10"/>
        <v>0</v>
      </c>
      <c r="I308" s="17">
        <f t="shared" ref="I308:AC308" si="11">SUM(I303:I307)</f>
        <v>0</v>
      </c>
      <c r="J308" s="17">
        <f t="shared" si="11"/>
        <v>0</v>
      </c>
      <c r="K308" s="17">
        <f t="shared" si="11"/>
        <v>0</v>
      </c>
      <c r="L308" s="17">
        <f t="shared" si="11"/>
        <v>0</v>
      </c>
      <c r="M308" s="17">
        <f t="shared" si="11"/>
        <v>0</v>
      </c>
      <c r="N308" s="17">
        <f t="shared" si="11"/>
        <v>0</v>
      </c>
      <c r="O308" s="17">
        <f t="shared" si="11"/>
        <v>0</v>
      </c>
      <c r="P308" s="17">
        <f t="shared" ref="P308:T308" si="12">SUM(P303:P307)</f>
        <v>0</v>
      </c>
      <c r="Q308" s="17">
        <f t="shared" si="12"/>
        <v>0</v>
      </c>
      <c r="R308" s="17">
        <f t="shared" si="12"/>
        <v>0</v>
      </c>
      <c r="S308" s="17">
        <f t="shared" si="12"/>
        <v>0</v>
      </c>
      <c r="T308" s="17">
        <f t="shared" si="12"/>
        <v>0</v>
      </c>
      <c r="U308" s="105">
        <f t="shared" ref="U308:W308" si="13">SUM(U303:U307)</f>
        <v>0</v>
      </c>
      <c r="V308" s="17">
        <f t="shared" si="11"/>
        <v>0</v>
      </c>
      <c r="W308" s="105">
        <f t="shared" si="13"/>
        <v>0</v>
      </c>
      <c r="X308" s="105">
        <f t="shared" ref="X308:Z308" si="14">SUM(X303:X307)</f>
        <v>0</v>
      </c>
      <c r="Y308" s="105">
        <f t="shared" si="14"/>
        <v>0</v>
      </c>
      <c r="Z308" s="105">
        <f t="shared" si="14"/>
        <v>0</v>
      </c>
      <c r="AA308" s="17">
        <f t="shared" si="11"/>
        <v>0</v>
      </c>
      <c r="AB308" s="17">
        <f t="shared" si="11"/>
        <v>0</v>
      </c>
      <c r="AC308" s="18">
        <f t="shared" si="11"/>
        <v>0</v>
      </c>
    </row>
    <row r="309" spans="1:29" s="23" customFormat="1" ht="15.75" thickBot="1">
      <c r="U309" s="106"/>
      <c r="W309" s="106"/>
      <c r="X309" s="106"/>
      <c r="Y309" s="106"/>
      <c r="Z309" s="106"/>
    </row>
    <row r="310" spans="1:29" s="23" customFormat="1" ht="15.75" thickBot="1">
      <c r="A310" s="197" t="s">
        <v>1</v>
      </c>
      <c r="B310" s="24"/>
      <c r="C310" s="24"/>
      <c r="D310" s="24">
        <f>D304</f>
        <v>0</v>
      </c>
      <c r="E310" s="24">
        <f>E304</f>
        <v>0</v>
      </c>
      <c r="F310" s="24">
        <f>F304</f>
        <v>0</v>
      </c>
      <c r="G310" s="24">
        <f>G304</f>
        <v>0</v>
      </c>
      <c r="H310" s="24">
        <f>SUM(H3:H302)</f>
        <v>0</v>
      </c>
      <c r="I310" s="24">
        <f>I304</f>
        <v>0</v>
      </c>
      <c r="J310" s="24">
        <f>J304</f>
        <v>0</v>
      </c>
      <c r="K310" s="24">
        <f>K304</f>
        <v>0</v>
      </c>
      <c r="L310" s="24">
        <f>SUM(L3:L302)</f>
        <v>0</v>
      </c>
      <c r="M310" s="24">
        <f>SUM(M3:M302)</f>
        <v>0</v>
      </c>
      <c r="N310" s="24">
        <f>N305</f>
        <v>0</v>
      </c>
      <c r="O310" s="24">
        <f>SUM(O3:O302)</f>
        <v>0</v>
      </c>
      <c r="P310" s="24">
        <f>P304</f>
        <v>0</v>
      </c>
      <c r="Q310" s="24">
        <f>Q305</f>
        <v>0</v>
      </c>
      <c r="R310" s="24">
        <f t="shared" ref="R310:S310" si="15">R305</f>
        <v>0</v>
      </c>
      <c r="S310" s="24">
        <f t="shared" si="15"/>
        <v>0</v>
      </c>
      <c r="T310" s="24">
        <f>SUM(T3:T302)</f>
        <v>0</v>
      </c>
      <c r="U310" s="107">
        <f>U304</f>
        <v>0</v>
      </c>
      <c r="V310" s="24">
        <f>SUM(V3:V302)</f>
        <v>0</v>
      </c>
      <c r="W310" s="107">
        <f>W304</f>
        <v>0</v>
      </c>
      <c r="X310" s="107">
        <f>X304</f>
        <v>0</v>
      </c>
      <c r="Y310" s="107">
        <f>Y304</f>
        <v>0</v>
      </c>
      <c r="Z310" s="107">
        <f>Z304</f>
        <v>0</v>
      </c>
      <c r="AA310" s="24">
        <f>SUM(AA3:AA302)</f>
        <v>0</v>
      </c>
      <c r="AB310" s="24">
        <f>AB304</f>
        <v>0</v>
      </c>
      <c r="AC310" s="25">
        <f>SUM(AC3:AC302)</f>
        <v>0</v>
      </c>
    </row>
    <row r="311" spans="1:29" s="23" customFormat="1"/>
    <row r="312" spans="1:29" s="23" customFormat="1">
      <c r="A312" s="14" t="s">
        <v>148</v>
      </c>
    </row>
    <row r="313" spans="1:29" s="23" customFormat="1">
      <c r="A313" s="194"/>
    </row>
    <row r="314" spans="1:29" s="23" customFormat="1">
      <c r="A314" s="190" t="s">
        <v>199</v>
      </c>
      <c r="B314" s="23" t="e">
        <f>B304/B308</f>
        <v>#DIV/0!</v>
      </c>
    </row>
    <row r="315" spans="1:29" s="23" customFormat="1">
      <c r="A315" s="190" t="s">
        <v>200</v>
      </c>
      <c r="B315" s="23" t="e">
        <f>B305/B308</f>
        <v>#DIV/0!</v>
      </c>
    </row>
    <row r="316" spans="1:29" s="23" customFormat="1">
      <c r="A316" s="190"/>
    </row>
    <row r="317" spans="1:29" s="23" customFormat="1">
      <c r="A317" s="190"/>
    </row>
  </sheetData>
  <pageMargins left="0.7" right="0.7" top="0.75" bottom="0.75" header="0.3" footer="0.3"/>
  <pageSetup paperSize="9" orientation="portrait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U317"/>
  <sheetViews>
    <sheetView zoomScale="130" zoomScaleNormal="130" workbookViewId="0">
      <pane xSplit="1" ySplit="2" topLeftCell="M300" activePane="bottomRight" state="frozen"/>
      <selection pane="topRight" activeCell="B1" sqref="B1"/>
      <selection pane="bottomLeft" activeCell="A3" sqref="A3"/>
      <selection pane="bottomRight" activeCell="K307" sqref="K307"/>
    </sheetView>
  </sheetViews>
  <sheetFormatPr defaultRowHeight="15"/>
  <cols>
    <col min="1" max="1" width="10.140625" customWidth="1"/>
    <col min="2" max="2" width="7.42578125" customWidth="1"/>
    <col min="3" max="3" width="7.5703125" customWidth="1"/>
    <col min="4" max="4" width="7.7109375" customWidth="1"/>
    <col min="5" max="5" width="18.5703125" customWidth="1"/>
    <col min="6" max="6" width="20.85546875" customWidth="1"/>
    <col min="7" max="7" width="15" customWidth="1"/>
    <col min="8" max="8" width="11.7109375" customWidth="1"/>
    <col min="9" max="9" width="11.5703125" customWidth="1"/>
    <col min="10" max="10" width="13.85546875" customWidth="1"/>
    <col min="12" max="12" width="11" customWidth="1"/>
    <col min="13" max="13" width="17.140625" customWidth="1"/>
    <col min="14" max="14" width="11.85546875" customWidth="1"/>
    <col min="15" max="16" width="12" customWidth="1"/>
    <col min="17" max="17" width="22.42578125" customWidth="1"/>
    <col min="18" max="18" width="12.28515625" customWidth="1"/>
    <col min="19" max="19" width="12.5703125" customWidth="1"/>
    <col min="20" max="20" width="13.42578125" customWidth="1"/>
    <col min="21" max="21" width="12.7109375" customWidth="1"/>
  </cols>
  <sheetData>
    <row r="1" spans="1:21" ht="31.5">
      <c r="A1" s="7" t="s">
        <v>100</v>
      </c>
      <c r="B1" s="319">
        <v>1</v>
      </c>
      <c r="C1" s="320"/>
      <c r="D1" s="321"/>
      <c r="E1" s="27">
        <v>3</v>
      </c>
      <c r="F1" s="27">
        <v>4</v>
      </c>
      <c r="G1" s="27">
        <v>5</v>
      </c>
      <c r="H1" s="27">
        <v>6</v>
      </c>
      <c r="I1" s="27">
        <v>7</v>
      </c>
      <c r="J1" s="27">
        <v>8</v>
      </c>
      <c r="K1" s="27">
        <v>9</v>
      </c>
      <c r="L1" s="27">
        <v>10</v>
      </c>
      <c r="M1" s="27">
        <v>11</v>
      </c>
      <c r="N1" s="27">
        <v>12</v>
      </c>
      <c r="O1" s="27">
        <v>13</v>
      </c>
      <c r="P1" s="27">
        <v>14</v>
      </c>
      <c r="Q1" s="27">
        <v>15</v>
      </c>
      <c r="R1" s="27">
        <v>16</v>
      </c>
      <c r="S1" s="27">
        <v>17</v>
      </c>
      <c r="T1" s="27">
        <v>18</v>
      </c>
      <c r="U1" s="28">
        <v>19</v>
      </c>
    </row>
    <row r="2" spans="1:21" ht="113.25" thickBot="1">
      <c r="A2" s="20" t="s">
        <v>81</v>
      </c>
      <c r="B2" s="322" t="s">
        <v>281</v>
      </c>
      <c r="C2" s="323"/>
      <c r="D2" s="324"/>
      <c r="E2" s="21" t="s">
        <v>213</v>
      </c>
      <c r="F2" s="21" t="s">
        <v>162</v>
      </c>
      <c r="G2" s="21" t="s">
        <v>230</v>
      </c>
      <c r="H2" s="21" t="s">
        <v>163</v>
      </c>
      <c r="I2" s="21" t="s">
        <v>101</v>
      </c>
      <c r="J2" s="21" t="s">
        <v>231</v>
      </c>
      <c r="K2" s="21" t="s">
        <v>151</v>
      </c>
      <c r="L2" s="21" t="s">
        <v>282</v>
      </c>
      <c r="M2" s="21" t="s">
        <v>263</v>
      </c>
      <c r="N2" s="21" t="s">
        <v>164</v>
      </c>
      <c r="O2" s="21" t="s">
        <v>165</v>
      </c>
      <c r="P2" s="21" t="s">
        <v>201</v>
      </c>
      <c r="Q2" s="21" t="s">
        <v>166</v>
      </c>
      <c r="R2" s="21" t="s">
        <v>167</v>
      </c>
      <c r="S2" s="21" t="s">
        <v>168</v>
      </c>
      <c r="T2" s="21" t="s">
        <v>223</v>
      </c>
      <c r="U2" s="22" t="s">
        <v>169</v>
      </c>
    </row>
    <row r="3" spans="1:21" s="195" customFormat="1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</row>
    <row r="4" spans="1:21" s="195" customForma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1" s="195" customFormat="1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</row>
    <row r="6" spans="1:21" s="195" customForma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</row>
    <row r="7" spans="1:21" s="195" customFormat="1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</row>
    <row r="8" spans="1:21" s="195" customFormat="1">
      <c r="A8" s="187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</row>
    <row r="9" spans="1:21" s="195" customForma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</row>
    <row r="10" spans="1:21" s="195" customForma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</row>
    <row r="11" spans="1:21" s="195" customFormat="1">
      <c r="A11" s="187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</row>
    <row r="12" spans="1:21" s="195" customFormat="1">
      <c r="A12" s="187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</row>
    <row r="13" spans="1:21" s="195" customFormat="1">
      <c r="A13" s="183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</row>
    <row r="14" spans="1:21" s="195" customFormat="1">
      <c r="A14" s="18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</row>
    <row r="15" spans="1:21" s="195" customFormat="1">
      <c r="A15" s="187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</row>
    <row r="16" spans="1:21" s="195" customFormat="1">
      <c r="A16" s="187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</row>
    <row r="17" spans="1:21" s="195" customFormat="1">
      <c r="A17" s="187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</row>
    <row r="18" spans="1:21" s="195" customFormat="1">
      <c r="A18" s="187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</row>
    <row r="19" spans="1:21" s="195" customForma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</row>
    <row r="20" spans="1:21" s="195" customFormat="1">
      <c r="A20" s="187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</row>
    <row r="21" spans="1:21" s="195" customForma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</row>
    <row r="22" spans="1:21" s="195" customFormat="1">
      <c r="A22" s="187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</row>
    <row r="23" spans="1:21" s="195" customFormat="1">
      <c r="A23" s="183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</row>
    <row r="24" spans="1:21" s="195" customFormat="1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</row>
    <row r="25" spans="1:21" s="195" customFormat="1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</row>
    <row r="26" spans="1:21" s="195" customFormat="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</row>
    <row r="27" spans="1:21" s="195" customFormat="1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</row>
    <row r="28" spans="1:21" s="195" customFormat="1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</row>
    <row r="29" spans="1:21" s="195" customFormat="1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</row>
    <row r="30" spans="1:21" s="195" customFormat="1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</row>
    <row r="31" spans="1:21" s="195" customFormat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</row>
    <row r="32" spans="1:21" s="195" customFormat="1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</row>
    <row r="33" spans="1:21" s="195" customFormat="1">
      <c r="A33" s="183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</row>
    <row r="34" spans="1:21" s="195" customFormat="1">
      <c r="A34" s="187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</row>
    <row r="35" spans="1:21" s="195" customFormat="1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  <c r="T35" s="187"/>
      <c r="U35" s="187"/>
    </row>
    <row r="36" spans="1:21" s="195" customFormat="1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</row>
    <row r="37" spans="1:21" s="195" customFormat="1">
      <c r="A37" s="187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</row>
    <row r="38" spans="1:21" s="195" customFormat="1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</row>
    <row r="39" spans="1:21" s="195" customFormat="1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</row>
    <row r="40" spans="1:21" s="195" customFormat="1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</row>
    <row r="41" spans="1:21" s="195" customFormat="1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</row>
    <row r="42" spans="1:21" s="195" customFormat="1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</row>
    <row r="43" spans="1:21" s="195" customFormat="1">
      <c r="A43" s="183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</row>
    <row r="44" spans="1:21" s="195" customFormat="1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</row>
    <row r="45" spans="1:21" s="195" customFormat="1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</row>
    <row r="46" spans="1:21" s="195" customFormat="1">
      <c r="A46" s="187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</row>
    <row r="47" spans="1:21" s="195" customFormat="1">
      <c r="A47" s="187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</row>
    <row r="48" spans="1:21" s="195" customFormat="1">
      <c r="A48" s="187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</row>
    <row r="49" spans="1:21" s="195" customFormat="1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</row>
    <row r="50" spans="1:21" s="195" customFormat="1">
      <c r="A50" s="187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</row>
    <row r="51" spans="1:21" s="195" customFormat="1">
      <c r="A51" s="187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</row>
    <row r="52" spans="1:21" s="195" customFormat="1">
      <c r="A52" s="187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</row>
    <row r="53" spans="1:21" s="195" customFormat="1">
      <c r="A53" s="183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</row>
    <row r="54" spans="1:21" s="195" customFormat="1">
      <c r="A54" s="187"/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</row>
    <row r="55" spans="1:21" s="195" customFormat="1">
      <c r="A55" s="187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</row>
    <row r="56" spans="1:21" s="195" customFormat="1">
      <c r="A56" s="187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</row>
    <row r="57" spans="1:21" s="195" customFormat="1">
      <c r="A57" s="187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</row>
    <row r="58" spans="1:21" s="195" customFormat="1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</row>
    <row r="59" spans="1:21" s="195" customFormat="1">
      <c r="A59" s="187"/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</row>
    <row r="60" spans="1:21" s="195" customFormat="1">
      <c r="A60" s="187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</row>
    <row r="61" spans="1:21" s="195" customFormat="1">
      <c r="A61" s="187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</row>
    <row r="62" spans="1:21" s="195" customFormat="1">
      <c r="A62" s="187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</row>
    <row r="63" spans="1:21" s="195" customFormat="1">
      <c r="A63" s="183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</row>
    <row r="64" spans="1:21" s="195" customFormat="1">
      <c r="A64" s="187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</row>
    <row r="65" spans="1:21" s="195" customFormat="1">
      <c r="A65" s="187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</row>
    <row r="66" spans="1:21" s="195" customFormat="1">
      <c r="A66" s="187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</row>
    <row r="67" spans="1:21" s="195" customFormat="1">
      <c r="A67" s="187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</row>
    <row r="68" spans="1:21" s="195" customFormat="1">
      <c r="A68" s="187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</row>
    <row r="69" spans="1:21" s="195" customFormat="1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</row>
    <row r="70" spans="1:21" s="195" customFormat="1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</row>
    <row r="71" spans="1:21" s="195" customFormat="1">
      <c r="A71" s="187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</row>
    <row r="72" spans="1:21" s="195" customFormat="1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</row>
    <row r="73" spans="1:21" s="195" customFormat="1">
      <c r="A73" s="183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</row>
    <row r="74" spans="1:21" s="195" customFormat="1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</row>
    <row r="75" spans="1:21" s="195" customFormat="1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</row>
    <row r="76" spans="1:21" s="195" customFormat="1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</row>
    <row r="77" spans="1:21" s="195" customFormat="1">
      <c r="A77" s="187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s="195" customFormat="1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</row>
    <row r="79" spans="1:21" s="195" customFormat="1">
      <c r="A79" s="187"/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</row>
    <row r="80" spans="1:21" s="195" customFormat="1">
      <c r="A80" s="187"/>
      <c r="B80" s="18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</row>
    <row r="81" spans="1:21" s="195" customFormat="1">
      <c r="A81" s="187"/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</row>
    <row r="82" spans="1:21" s="195" customFormat="1">
      <c r="A82" s="187"/>
      <c r="B82" s="187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7"/>
    </row>
    <row r="83" spans="1:21" s="195" customFormat="1">
      <c r="A83" s="183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7"/>
    </row>
    <row r="84" spans="1:21" s="195" customFormat="1">
      <c r="A84" s="187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7"/>
    </row>
    <row r="85" spans="1:21" s="195" customFormat="1">
      <c r="A85" s="187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</row>
    <row r="86" spans="1:21" s="195" customFormat="1">
      <c r="A86" s="187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</row>
    <row r="87" spans="1:21" s="195" customFormat="1">
      <c r="A87" s="187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</row>
    <row r="88" spans="1:21" s="195" customFormat="1">
      <c r="A88" s="187"/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</row>
    <row r="89" spans="1:21" s="195" customFormat="1">
      <c r="A89" s="187"/>
      <c r="B89" s="187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187"/>
    </row>
    <row r="90" spans="1:21" s="195" customFormat="1">
      <c r="A90" s="187"/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187"/>
    </row>
    <row r="91" spans="1:21" s="195" customFormat="1">
      <c r="A91" s="187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</row>
    <row r="92" spans="1:21" s="195" customFormat="1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</row>
    <row r="93" spans="1:21" s="195" customFormat="1">
      <c r="A93" s="183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</row>
    <row r="94" spans="1:21" s="195" customFormat="1">
      <c r="A94" s="187"/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</row>
    <row r="95" spans="1:21" s="195" customFormat="1">
      <c r="A95" s="187"/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</row>
    <row r="96" spans="1:21" s="195" customFormat="1">
      <c r="A96" s="187"/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</row>
    <row r="97" spans="1:21" s="195" customFormat="1">
      <c r="A97" s="187"/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  <c r="T97" s="187"/>
      <c r="U97" s="187"/>
    </row>
    <row r="98" spans="1:21" s="195" customFormat="1">
      <c r="A98" s="187"/>
      <c r="B98" s="187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  <c r="T98" s="187"/>
      <c r="U98" s="187"/>
    </row>
    <row r="99" spans="1:21" s="195" customFormat="1">
      <c r="A99" s="187"/>
      <c r="B99" s="187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</row>
    <row r="100" spans="1:21" s="195" customFormat="1">
      <c r="A100" s="187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7"/>
    </row>
    <row r="101" spans="1:21" s="195" customFormat="1">
      <c r="A101" s="187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7"/>
    </row>
    <row r="102" spans="1:21" s="195" customFormat="1">
      <c r="A102" s="187"/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7"/>
    </row>
    <row r="103" spans="1:21" s="195" customFormat="1">
      <c r="A103" s="187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7"/>
    </row>
    <row r="104" spans="1:21" s="195" customFormat="1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7"/>
    </row>
    <row r="105" spans="1:21" s="195" customFormat="1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7"/>
    </row>
    <row r="106" spans="1:21" s="195" customFormat="1">
      <c r="A106" s="187"/>
      <c r="B106" s="187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</row>
    <row r="107" spans="1:21" s="195" customFormat="1">
      <c r="A107" s="187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</row>
    <row r="108" spans="1:21" s="195" customFormat="1">
      <c r="A108" s="187"/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</row>
    <row r="109" spans="1:21" s="195" customFormat="1">
      <c r="A109" s="187"/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</row>
    <row r="110" spans="1:21" s="195" customFormat="1">
      <c r="A110" s="187"/>
      <c r="B110" s="18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</row>
    <row r="111" spans="1:21" s="195" customFormat="1">
      <c r="A111" s="187"/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  <c r="T111" s="187"/>
      <c r="U111" s="187"/>
    </row>
    <row r="112" spans="1:21" s="195" customFormat="1">
      <c r="A112" s="187"/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  <c r="T112" s="187"/>
      <c r="U112" s="187"/>
    </row>
    <row r="113" spans="1:21" s="195" customFormat="1">
      <c r="A113" s="187"/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</row>
    <row r="114" spans="1:21" s="195" customFormat="1">
      <c r="A114" s="187"/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</row>
    <row r="115" spans="1:21" s="195" customFormat="1">
      <c r="A115" s="187"/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</row>
    <row r="116" spans="1:21" s="195" customFormat="1">
      <c r="A116" s="187"/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</row>
    <row r="117" spans="1:21" s="195" customFormat="1">
      <c r="A117" s="187"/>
      <c r="B117" s="18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</row>
    <row r="118" spans="1:21" s="195" customFormat="1">
      <c r="A118" s="187"/>
      <c r="B118" s="187"/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</row>
    <row r="119" spans="1:21" s="195" customFormat="1">
      <c r="A119" s="187"/>
      <c r="B119" s="187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7"/>
    </row>
    <row r="120" spans="1:21" s="195" customFormat="1">
      <c r="A120" s="187"/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</row>
    <row r="121" spans="1:21" s="195" customFormat="1">
      <c r="A121" s="187"/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7"/>
    </row>
    <row r="122" spans="1:21" s="195" customFormat="1">
      <c r="A122" s="187"/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7"/>
    </row>
    <row r="123" spans="1:21" s="195" customFormat="1">
      <c r="A123" s="187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187"/>
    </row>
    <row r="124" spans="1:21" s="195" customFormat="1">
      <c r="A124" s="187"/>
      <c r="B124" s="187"/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187"/>
    </row>
    <row r="125" spans="1:21" s="195" customFormat="1">
      <c r="A125" s="187"/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</row>
    <row r="126" spans="1:21" s="195" customFormat="1">
      <c r="A126" s="187"/>
      <c r="B126" s="18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  <c r="T126" s="187"/>
      <c r="U126" s="187"/>
    </row>
    <row r="127" spans="1:21" s="195" customFormat="1">
      <c r="A127" s="187"/>
      <c r="B127" s="18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</row>
    <row r="128" spans="1:21" s="195" customFormat="1">
      <c r="A128" s="187"/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</row>
    <row r="129" spans="1:21" s="195" customFormat="1">
      <c r="A129" s="187"/>
      <c r="B129" s="187"/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  <c r="T129" s="187"/>
      <c r="U129" s="187"/>
    </row>
    <row r="130" spans="1:21" s="195" customFormat="1">
      <c r="A130" s="187"/>
      <c r="B130" s="187"/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  <c r="T130" s="187"/>
      <c r="U130" s="187"/>
    </row>
    <row r="131" spans="1:21" s="195" customFormat="1">
      <c r="A131" s="187"/>
      <c r="B131" s="187"/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  <c r="T131" s="187"/>
      <c r="U131" s="187"/>
    </row>
    <row r="132" spans="1:21" s="195" customFormat="1">
      <c r="A132" s="187"/>
      <c r="B132" s="187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</row>
    <row r="133" spans="1:21" s="195" customFormat="1">
      <c r="A133" s="187"/>
      <c r="B133" s="187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</row>
    <row r="134" spans="1:21" s="195" customFormat="1">
      <c r="A134" s="187"/>
      <c r="B134" s="187"/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</row>
    <row r="135" spans="1:21" s="195" customFormat="1">
      <c r="A135" s="187"/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</row>
    <row r="136" spans="1:21" s="195" customFormat="1">
      <c r="A136" s="187"/>
      <c r="B136" s="187"/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</row>
    <row r="137" spans="1:21" s="195" customFormat="1">
      <c r="A137" s="187"/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</row>
    <row r="138" spans="1:21" s="195" customFormat="1">
      <c r="A138" s="187"/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</row>
    <row r="139" spans="1:21" s="195" customFormat="1">
      <c r="A139" s="187"/>
      <c r="B139" s="187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</row>
    <row r="140" spans="1:21" s="195" customFormat="1">
      <c r="A140" s="187"/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</row>
    <row r="141" spans="1:21" s="195" customFormat="1">
      <c r="A141" s="187"/>
      <c r="B141" s="187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</row>
    <row r="142" spans="1:21" s="195" customFormat="1">
      <c r="A142" s="187"/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</row>
    <row r="143" spans="1:21" s="195" customFormat="1">
      <c r="A143" s="187"/>
      <c r="B143" s="187"/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</row>
    <row r="144" spans="1:21" s="195" customFormat="1">
      <c r="A144" s="187"/>
      <c r="B144" s="187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</row>
    <row r="145" spans="1:21" s="195" customFormat="1">
      <c r="A145" s="187"/>
      <c r="B145" s="187"/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</row>
    <row r="146" spans="1:21" s="195" customFormat="1">
      <c r="A146" s="187"/>
      <c r="B146" s="187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</row>
    <row r="147" spans="1:21" s="195" customFormat="1">
      <c r="A147" s="187"/>
      <c r="B147" s="187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</row>
    <row r="148" spans="1:21" s="195" customFormat="1">
      <c r="A148" s="187"/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</row>
    <row r="149" spans="1:21" s="195" customFormat="1">
      <c r="A149" s="187"/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</row>
    <row r="150" spans="1:21" s="195" customFormat="1">
      <c r="A150" s="187"/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  <c r="T150" s="187"/>
      <c r="U150" s="187"/>
    </row>
    <row r="151" spans="1:21" s="195" customFormat="1">
      <c r="A151" s="187"/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  <c r="T151" s="187"/>
      <c r="U151" s="187"/>
    </row>
    <row r="152" spans="1:21" s="195" customFormat="1">
      <c r="A152" s="187"/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</row>
    <row r="153" spans="1:21" s="195" customFormat="1">
      <c r="A153" s="187"/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  <c r="T153" s="187"/>
      <c r="U153" s="187"/>
    </row>
    <row r="154" spans="1:21" s="195" customFormat="1">
      <c r="A154" s="187"/>
      <c r="B154" s="187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  <c r="T154" s="187"/>
      <c r="U154" s="187"/>
    </row>
    <row r="155" spans="1:21" s="195" customFormat="1">
      <c r="A155" s="187"/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</row>
    <row r="156" spans="1:21" s="195" customFormat="1">
      <c r="A156" s="187"/>
      <c r="B156" s="187"/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</row>
    <row r="157" spans="1:21" s="195" customFormat="1">
      <c r="A157" s="187"/>
      <c r="B157" s="187"/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</row>
    <row r="158" spans="1:21" s="195" customFormat="1">
      <c r="A158" s="187"/>
      <c r="B158" s="187"/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</row>
    <row r="159" spans="1:21" s="195" customFormat="1">
      <c r="A159" s="187"/>
      <c r="B159" s="187"/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187"/>
      <c r="Q159" s="187"/>
      <c r="R159" s="187"/>
      <c r="S159" s="187"/>
      <c r="T159" s="187"/>
      <c r="U159" s="187"/>
    </row>
    <row r="160" spans="1:21" s="195" customFormat="1">
      <c r="A160" s="187"/>
      <c r="B160" s="187"/>
      <c r="C160" s="187"/>
      <c r="D160" s="187"/>
      <c r="E160" s="187"/>
      <c r="F160" s="187"/>
      <c r="G160" s="187"/>
      <c r="H160" s="187"/>
      <c r="I160" s="187"/>
      <c r="J160" s="187"/>
      <c r="K160" s="187"/>
      <c r="L160" s="187"/>
      <c r="M160" s="187"/>
      <c r="N160" s="187"/>
      <c r="O160" s="187"/>
      <c r="P160" s="187"/>
      <c r="Q160" s="187"/>
      <c r="R160" s="187"/>
      <c r="S160" s="187"/>
      <c r="T160" s="187"/>
      <c r="U160" s="187"/>
    </row>
    <row r="161" spans="1:21" s="195" customFormat="1">
      <c r="A161" s="187"/>
      <c r="B161" s="187"/>
      <c r="C161" s="187"/>
      <c r="D161" s="187"/>
      <c r="E161" s="187"/>
      <c r="F161" s="187"/>
      <c r="G161" s="187"/>
      <c r="H161" s="187"/>
      <c r="I161" s="187"/>
      <c r="J161" s="187"/>
      <c r="K161" s="187"/>
      <c r="L161" s="187"/>
      <c r="M161" s="187"/>
      <c r="N161" s="187"/>
      <c r="O161" s="187"/>
      <c r="P161" s="187"/>
      <c r="Q161" s="187"/>
      <c r="R161" s="187"/>
      <c r="S161" s="187"/>
      <c r="T161" s="187"/>
      <c r="U161" s="187"/>
    </row>
    <row r="162" spans="1:21" s="195" customFormat="1">
      <c r="A162" s="187"/>
      <c r="B162" s="187"/>
      <c r="C162" s="187"/>
      <c r="D162" s="187"/>
      <c r="E162" s="187"/>
      <c r="F162" s="187"/>
      <c r="G162" s="187"/>
      <c r="H162" s="187"/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  <c r="T162" s="187"/>
      <c r="U162" s="187"/>
    </row>
    <row r="163" spans="1:21" s="195" customFormat="1">
      <c r="A163" s="187"/>
      <c r="B163" s="187"/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  <c r="O163" s="187"/>
      <c r="P163" s="187"/>
      <c r="Q163" s="187"/>
      <c r="R163" s="187"/>
      <c r="S163" s="187"/>
      <c r="T163" s="187"/>
      <c r="U163" s="187"/>
    </row>
    <row r="164" spans="1:21" s="195" customFormat="1">
      <c r="A164" s="187"/>
      <c r="B164" s="187"/>
      <c r="C164" s="187"/>
      <c r="D164" s="187"/>
      <c r="E164" s="187"/>
      <c r="F164" s="187"/>
      <c r="G164" s="187"/>
      <c r="H164" s="187"/>
      <c r="I164" s="187"/>
      <c r="J164" s="187"/>
      <c r="K164" s="187"/>
      <c r="L164" s="187"/>
      <c r="M164" s="187"/>
      <c r="N164" s="187"/>
      <c r="O164" s="187"/>
      <c r="P164" s="187"/>
      <c r="Q164" s="187"/>
      <c r="R164" s="187"/>
      <c r="S164" s="187"/>
      <c r="T164" s="187"/>
      <c r="U164" s="187"/>
    </row>
    <row r="165" spans="1:21" s="195" customFormat="1">
      <c r="A165" s="187"/>
      <c r="B165" s="187"/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  <c r="T165" s="187"/>
      <c r="U165" s="187"/>
    </row>
    <row r="166" spans="1:21" s="195" customFormat="1">
      <c r="A166" s="187"/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  <c r="T166" s="187"/>
      <c r="U166" s="187"/>
    </row>
    <row r="167" spans="1:21" s="195" customFormat="1">
      <c r="A167" s="187"/>
      <c r="B167" s="187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</row>
    <row r="168" spans="1:21" s="195" customFormat="1">
      <c r="A168" s="187"/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</row>
    <row r="169" spans="1:21" s="195" customFormat="1">
      <c r="A169" s="187"/>
      <c r="B169" s="187"/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</row>
    <row r="170" spans="1:21" s="195" customFormat="1">
      <c r="A170" s="187"/>
      <c r="B170" s="187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</row>
    <row r="171" spans="1:21" s="195" customFormat="1">
      <c r="A171" s="187"/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  <c r="T171" s="187"/>
      <c r="U171" s="187"/>
    </row>
    <row r="172" spans="1:21" s="195" customFormat="1">
      <c r="A172" s="187"/>
      <c r="B172" s="187"/>
      <c r="C172" s="187"/>
      <c r="D172" s="187"/>
      <c r="E172" s="187"/>
      <c r="F172" s="187"/>
      <c r="G172" s="187"/>
      <c r="H172" s="187"/>
      <c r="I172" s="187"/>
      <c r="J172" s="187"/>
      <c r="K172" s="187"/>
      <c r="L172" s="187"/>
      <c r="M172" s="187"/>
      <c r="N172" s="187"/>
      <c r="O172" s="187"/>
      <c r="P172" s="187"/>
      <c r="Q172" s="187"/>
      <c r="R172" s="187"/>
      <c r="S172" s="187"/>
      <c r="T172" s="187"/>
      <c r="U172" s="187"/>
    </row>
    <row r="173" spans="1:21" s="195" customFormat="1">
      <c r="A173" s="187"/>
      <c r="B173" s="187"/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  <c r="T173" s="187"/>
      <c r="U173" s="187"/>
    </row>
    <row r="174" spans="1:21" s="195" customFormat="1">
      <c r="A174" s="187"/>
      <c r="B174" s="187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  <c r="T174" s="187"/>
      <c r="U174" s="187"/>
    </row>
    <row r="175" spans="1:21" s="195" customFormat="1">
      <c r="A175" s="187"/>
      <c r="B175" s="187"/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187"/>
      <c r="S175" s="187"/>
      <c r="T175" s="187"/>
      <c r="U175" s="187"/>
    </row>
    <row r="176" spans="1:21" s="195" customFormat="1">
      <c r="A176" s="187"/>
      <c r="B176" s="187"/>
      <c r="C176" s="187"/>
      <c r="D176" s="187"/>
      <c r="E176" s="187"/>
      <c r="F176" s="187"/>
      <c r="G176" s="187"/>
      <c r="H176" s="187"/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  <c r="T176" s="187"/>
      <c r="U176" s="187"/>
    </row>
    <row r="177" spans="1:21" s="195" customFormat="1">
      <c r="A177" s="187"/>
      <c r="B177" s="187"/>
      <c r="C177" s="187"/>
      <c r="D177" s="187"/>
      <c r="E177" s="187"/>
      <c r="F177" s="187"/>
      <c r="G177" s="187"/>
      <c r="H177" s="187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  <c r="T177" s="187"/>
      <c r="U177" s="187"/>
    </row>
    <row r="178" spans="1:21" s="195" customFormat="1">
      <c r="A178" s="187"/>
      <c r="B178" s="187"/>
      <c r="C178" s="187"/>
      <c r="D178" s="187"/>
      <c r="E178" s="187"/>
      <c r="F178" s="187"/>
      <c r="G178" s="187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187"/>
      <c r="S178" s="187"/>
      <c r="T178" s="187"/>
      <c r="U178" s="187"/>
    </row>
    <row r="179" spans="1:21" s="195" customFormat="1">
      <c r="A179" s="187"/>
      <c r="B179" s="187"/>
      <c r="C179" s="187"/>
      <c r="D179" s="187"/>
      <c r="E179" s="187"/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  <c r="T179" s="187"/>
      <c r="U179" s="187"/>
    </row>
    <row r="180" spans="1:21" s="195" customFormat="1">
      <c r="A180" s="187"/>
      <c r="B180" s="187"/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  <c r="T180" s="187"/>
      <c r="U180" s="187"/>
    </row>
    <row r="181" spans="1:21" s="195" customFormat="1">
      <c r="A181" s="187"/>
      <c r="B181" s="187"/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  <c r="T181" s="187"/>
      <c r="U181" s="187"/>
    </row>
    <row r="182" spans="1:21" s="195" customFormat="1">
      <c r="A182" s="187"/>
      <c r="B182" s="187"/>
      <c r="C182" s="187"/>
      <c r="D182" s="187"/>
      <c r="E182" s="187"/>
      <c r="F182" s="187"/>
      <c r="G182" s="187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  <c r="T182" s="187"/>
      <c r="U182" s="187"/>
    </row>
    <row r="183" spans="1:21" s="195" customFormat="1">
      <c r="A183" s="187"/>
      <c r="B183" s="187"/>
      <c r="C183" s="187"/>
      <c r="D183" s="187"/>
      <c r="E183" s="187"/>
      <c r="F183" s="187"/>
      <c r="G183" s="187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  <c r="T183" s="187"/>
      <c r="U183" s="187"/>
    </row>
    <row r="184" spans="1:21" s="195" customFormat="1">
      <c r="A184" s="187"/>
      <c r="B184" s="187"/>
      <c r="C184" s="187"/>
      <c r="D184" s="187"/>
      <c r="E184" s="187"/>
      <c r="F184" s="187"/>
      <c r="G184" s="187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  <c r="T184" s="187"/>
      <c r="U184" s="187"/>
    </row>
    <row r="185" spans="1:21" s="195" customFormat="1">
      <c r="A185" s="187"/>
      <c r="B185" s="187"/>
      <c r="C185" s="187"/>
      <c r="D185" s="187"/>
      <c r="E185" s="187"/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  <c r="T185" s="187"/>
      <c r="U185" s="187"/>
    </row>
    <row r="186" spans="1:21" s="195" customFormat="1">
      <c r="A186" s="187"/>
      <c r="B186" s="187"/>
      <c r="C186" s="187"/>
      <c r="D186" s="187"/>
      <c r="E186" s="187"/>
      <c r="F186" s="187"/>
      <c r="G186" s="187"/>
      <c r="H186" s="187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  <c r="T186" s="187"/>
      <c r="U186" s="187"/>
    </row>
    <row r="187" spans="1:21" s="195" customFormat="1">
      <c r="A187" s="187"/>
      <c r="B187" s="187"/>
      <c r="C187" s="187"/>
      <c r="D187" s="187"/>
      <c r="E187" s="187"/>
      <c r="F187" s="187"/>
      <c r="G187" s="187"/>
      <c r="H187" s="187"/>
      <c r="I187" s="187"/>
      <c r="J187" s="187"/>
      <c r="K187" s="187"/>
      <c r="L187" s="187"/>
      <c r="M187" s="187"/>
      <c r="N187" s="187"/>
      <c r="O187" s="187"/>
      <c r="P187" s="187"/>
      <c r="Q187" s="187"/>
      <c r="R187" s="187"/>
      <c r="S187" s="187"/>
      <c r="T187" s="187"/>
      <c r="U187" s="187"/>
    </row>
    <row r="188" spans="1:21" s="195" customFormat="1">
      <c r="A188" s="187"/>
      <c r="B188" s="187"/>
      <c r="C188" s="187"/>
      <c r="D188" s="187"/>
      <c r="E188" s="187"/>
      <c r="F188" s="187"/>
      <c r="G188" s="187"/>
      <c r="H188" s="187"/>
      <c r="I188" s="187"/>
      <c r="J188" s="187"/>
      <c r="K188" s="187"/>
      <c r="L188" s="187"/>
      <c r="M188" s="187"/>
      <c r="N188" s="187"/>
      <c r="O188" s="187"/>
      <c r="P188" s="187"/>
      <c r="Q188" s="187"/>
      <c r="R188" s="187"/>
      <c r="S188" s="187"/>
      <c r="T188" s="187"/>
      <c r="U188" s="187"/>
    </row>
    <row r="189" spans="1:21" s="195" customFormat="1">
      <c r="A189" s="187"/>
      <c r="B189" s="187"/>
      <c r="C189" s="187"/>
      <c r="D189" s="187"/>
      <c r="E189" s="187"/>
      <c r="F189" s="187"/>
      <c r="G189" s="187"/>
      <c r="H189" s="187"/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  <c r="T189" s="187"/>
      <c r="U189" s="187"/>
    </row>
    <row r="190" spans="1:21" s="195" customFormat="1">
      <c r="A190" s="187"/>
      <c r="B190" s="187"/>
      <c r="C190" s="187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  <c r="T190" s="187"/>
      <c r="U190" s="187"/>
    </row>
    <row r="191" spans="1:21" s="195" customFormat="1">
      <c r="A191" s="187"/>
      <c r="B191" s="187"/>
      <c r="C191" s="187"/>
      <c r="D191" s="187"/>
      <c r="E191" s="187"/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  <c r="T191" s="187"/>
      <c r="U191" s="187"/>
    </row>
    <row r="192" spans="1:21" s="195" customFormat="1">
      <c r="A192" s="187"/>
      <c r="B192" s="187"/>
      <c r="C192" s="187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  <c r="T192" s="187"/>
      <c r="U192" s="187"/>
    </row>
    <row r="193" spans="1:21" s="195" customFormat="1">
      <c r="A193" s="187"/>
      <c r="B193" s="187"/>
      <c r="C193" s="187"/>
      <c r="D193" s="187"/>
      <c r="E193" s="187"/>
      <c r="F193" s="187"/>
      <c r="G193" s="187"/>
      <c r="H193" s="187"/>
      <c r="I193" s="187"/>
      <c r="J193" s="187"/>
      <c r="K193" s="187"/>
      <c r="L193" s="187"/>
      <c r="M193" s="187"/>
      <c r="N193" s="187"/>
      <c r="O193" s="187"/>
      <c r="P193" s="187"/>
      <c r="Q193" s="187"/>
      <c r="R193" s="187"/>
      <c r="S193" s="187"/>
      <c r="T193" s="187"/>
      <c r="U193" s="187"/>
    </row>
    <row r="194" spans="1:21" s="195" customFormat="1">
      <c r="A194" s="187"/>
      <c r="B194" s="187"/>
      <c r="C194" s="187"/>
      <c r="D194" s="187"/>
      <c r="E194" s="187"/>
      <c r="F194" s="187"/>
      <c r="G194" s="187"/>
      <c r="H194" s="187"/>
      <c r="I194" s="187"/>
      <c r="J194" s="187"/>
      <c r="K194" s="187"/>
      <c r="L194" s="187"/>
      <c r="M194" s="187"/>
      <c r="N194" s="187"/>
      <c r="O194" s="187"/>
      <c r="P194" s="187"/>
      <c r="Q194" s="187"/>
      <c r="R194" s="187"/>
      <c r="S194" s="187"/>
      <c r="T194" s="187"/>
      <c r="U194" s="187"/>
    </row>
    <row r="195" spans="1:21" s="195" customFormat="1">
      <c r="A195" s="187"/>
      <c r="B195" s="187"/>
      <c r="C195" s="187"/>
      <c r="D195" s="187"/>
      <c r="E195" s="187"/>
      <c r="F195" s="187"/>
      <c r="G195" s="187"/>
      <c r="H195" s="187"/>
      <c r="I195" s="187"/>
      <c r="J195" s="187"/>
      <c r="K195" s="187"/>
      <c r="L195" s="187"/>
      <c r="M195" s="187"/>
      <c r="N195" s="187"/>
      <c r="O195" s="187"/>
      <c r="P195" s="187"/>
      <c r="Q195" s="187"/>
      <c r="R195" s="187"/>
      <c r="S195" s="187"/>
      <c r="T195" s="187"/>
      <c r="U195" s="187"/>
    </row>
    <row r="196" spans="1:21" s="195" customFormat="1">
      <c r="A196" s="187"/>
      <c r="B196" s="187"/>
      <c r="C196" s="187"/>
      <c r="D196" s="187"/>
      <c r="E196" s="187"/>
      <c r="F196" s="187"/>
      <c r="G196" s="187"/>
      <c r="H196" s="187"/>
      <c r="I196" s="187"/>
      <c r="J196" s="187"/>
      <c r="K196" s="187"/>
      <c r="L196" s="187"/>
      <c r="M196" s="187"/>
      <c r="N196" s="187"/>
      <c r="O196" s="187"/>
      <c r="P196" s="187"/>
      <c r="Q196" s="187"/>
      <c r="R196" s="187"/>
      <c r="S196" s="187"/>
      <c r="T196" s="187"/>
      <c r="U196" s="187"/>
    </row>
    <row r="197" spans="1:21" s="195" customFormat="1">
      <c r="A197" s="187"/>
      <c r="B197" s="187"/>
      <c r="C197" s="187"/>
      <c r="D197" s="187"/>
      <c r="E197" s="187"/>
      <c r="F197" s="187"/>
      <c r="G197" s="187"/>
      <c r="H197" s="187"/>
      <c r="I197" s="187"/>
      <c r="J197" s="187"/>
      <c r="K197" s="187"/>
      <c r="L197" s="187"/>
      <c r="M197" s="187"/>
      <c r="N197" s="187"/>
      <c r="O197" s="187"/>
      <c r="P197" s="187"/>
      <c r="Q197" s="187"/>
      <c r="R197" s="187"/>
      <c r="S197" s="187"/>
      <c r="T197" s="187"/>
      <c r="U197" s="187"/>
    </row>
    <row r="198" spans="1:21" s="195" customFormat="1">
      <c r="A198" s="187"/>
      <c r="B198" s="187"/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  <c r="T198" s="187"/>
      <c r="U198" s="187"/>
    </row>
    <row r="199" spans="1:21" s="195" customFormat="1">
      <c r="A199" s="187"/>
      <c r="B199" s="187"/>
      <c r="C199" s="187"/>
      <c r="D199" s="187"/>
      <c r="E199" s="187"/>
      <c r="F199" s="187"/>
      <c r="G199" s="187"/>
      <c r="H199" s="187"/>
      <c r="I199" s="187"/>
      <c r="J199" s="187"/>
      <c r="K199" s="187"/>
      <c r="L199" s="187"/>
      <c r="M199" s="187"/>
      <c r="N199" s="187"/>
      <c r="O199" s="187"/>
      <c r="P199" s="187"/>
      <c r="Q199" s="187"/>
      <c r="R199" s="187"/>
      <c r="S199" s="187"/>
      <c r="T199" s="187"/>
      <c r="U199" s="187"/>
    </row>
    <row r="200" spans="1:21" s="195" customFormat="1">
      <c r="A200" s="187"/>
      <c r="B200" s="187"/>
      <c r="C200" s="187"/>
      <c r="D200" s="187"/>
      <c r="E200" s="187"/>
      <c r="F200" s="187"/>
      <c r="G200" s="187"/>
      <c r="H200" s="187"/>
      <c r="I200" s="187"/>
      <c r="J200" s="187"/>
      <c r="K200" s="187"/>
      <c r="L200" s="187"/>
      <c r="M200" s="187"/>
      <c r="N200" s="187"/>
      <c r="O200" s="187"/>
      <c r="P200" s="187"/>
      <c r="Q200" s="187"/>
      <c r="R200" s="187"/>
      <c r="S200" s="187"/>
      <c r="T200" s="187"/>
      <c r="U200" s="187"/>
    </row>
    <row r="201" spans="1:21" s="195" customFormat="1">
      <c r="A201" s="187"/>
      <c r="B201" s="187"/>
      <c r="C201" s="187"/>
      <c r="D201" s="187"/>
      <c r="E201" s="187"/>
      <c r="F201" s="187"/>
      <c r="G201" s="187"/>
      <c r="H201" s="187"/>
      <c r="I201" s="187"/>
      <c r="J201" s="187"/>
      <c r="K201" s="187"/>
      <c r="L201" s="187"/>
      <c r="M201" s="187"/>
      <c r="N201" s="187"/>
      <c r="O201" s="187"/>
      <c r="P201" s="187"/>
      <c r="Q201" s="187"/>
      <c r="R201" s="187"/>
      <c r="S201" s="187"/>
      <c r="T201" s="187"/>
      <c r="U201" s="187"/>
    </row>
    <row r="202" spans="1:21" s="195" customFormat="1">
      <c r="A202" s="187"/>
      <c r="B202" s="187"/>
      <c r="C202" s="187"/>
      <c r="D202" s="187"/>
      <c r="E202" s="187"/>
      <c r="F202" s="187"/>
      <c r="G202" s="187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7"/>
      <c r="T202" s="187"/>
      <c r="U202" s="187"/>
    </row>
    <row r="203" spans="1:21" s="195" customFormat="1">
      <c r="A203" s="187"/>
      <c r="B203" s="187"/>
      <c r="C203" s="187"/>
      <c r="D203" s="187"/>
      <c r="E203" s="187"/>
      <c r="F203" s="187"/>
      <c r="G203" s="187"/>
      <c r="H203" s="187"/>
      <c r="I203" s="187"/>
      <c r="J203" s="187"/>
      <c r="K203" s="187"/>
      <c r="L203" s="187"/>
      <c r="M203" s="187"/>
      <c r="N203" s="187"/>
      <c r="O203" s="187"/>
      <c r="P203" s="187"/>
      <c r="Q203" s="187"/>
      <c r="R203" s="187"/>
      <c r="S203" s="187"/>
      <c r="T203" s="187"/>
      <c r="U203" s="187"/>
    </row>
    <row r="204" spans="1:21" s="195" customFormat="1">
      <c r="A204" s="187"/>
      <c r="B204" s="18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7"/>
      <c r="M204" s="187"/>
      <c r="N204" s="187"/>
      <c r="O204" s="187"/>
      <c r="P204" s="187"/>
      <c r="Q204" s="187"/>
      <c r="R204" s="187"/>
      <c r="S204" s="187"/>
      <c r="T204" s="187"/>
      <c r="U204" s="187"/>
    </row>
    <row r="205" spans="1:21" s="195" customFormat="1">
      <c r="A205" s="187"/>
      <c r="B205" s="187"/>
      <c r="C205" s="187"/>
      <c r="D205" s="187"/>
      <c r="E205" s="187"/>
      <c r="F205" s="187"/>
      <c r="G205" s="187"/>
      <c r="H205" s="187"/>
      <c r="I205" s="187"/>
      <c r="J205" s="187"/>
      <c r="K205" s="187"/>
      <c r="L205" s="187"/>
      <c r="M205" s="187"/>
      <c r="N205" s="187"/>
      <c r="O205" s="187"/>
      <c r="P205" s="187"/>
      <c r="Q205" s="187"/>
      <c r="R205" s="187"/>
      <c r="S205" s="187"/>
      <c r="T205" s="187"/>
      <c r="U205" s="187"/>
    </row>
    <row r="206" spans="1:21" s="195" customFormat="1">
      <c r="A206" s="187"/>
      <c r="B206" s="187"/>
      <c r="C206" s="187"/>
      <c r="D206" s="187"/>
      <c r="E206" s="187"/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187"/>
      <c r="R206" s="187"/>
      <c r="S206" s="187"/>
      <c r="T206" s="187"/>
      <c r="U206" s="187"/>
    </row>
    <row r="207" spans="1:21" s="195" customFormat="1">
      <c r="A207" s="187"/>
      <c r="B207" s="187"/>
      <c r="C207" s="187"/>
      <c r="D207" s="187"/>
      <c r="E207" s="187"/>
      <c r="F207" s="187"/>
      <c r="G207" s="187"/>
      <c r="H207" s="187"/>
      <c r="I207" s="187"/>
      <c r="J207" s="187"/>
      <c r="K207" s="187"/>
      <c r="L207" s="187"/>
      <c r="M207" s="187"/>
      <c r="N207" s="187"/>
      <c r="O207" s="187"/>
      <c r="P207" s="187"/>
      <c r="Q207" s="187"/>
      <c r="R207" s="187"/>
      <c r="S207" s="187"/>
      <c r="T207" s="187"/>
      <c r="U207" s="187"/>
    </row>
    <row r="208" spans="1:21" s="195" customFormat="1">
      <c r="A208" s="187"/>
      <c r="B208" s="187"/>
      <c r="C208" s="187"/>
      <c r="D208" s="187"/>
      <c r="E208" s="187"/>
      <c r="F208" s="187"/>
      <c r="G208" s="187"/>
      <c r="H208" s="187"/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  <c r="T208" s="187"/>
      <c r="U208" s="187"/>
    </row>
    <row r="209" spans="1:21" s="195" customFormat="1">
      <c r="A209" s="187"/>
      <c r="B209" s="187"/>
      <c r="C209" s="187"/>
      <c r="D209" s="187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  <c r="T209" s="187"/>
      <c r="U209" s="187"/>
    </row>
    <row r="210" spans="1:21" s="195" customFormat="1">
      <c r="A210" s="187"/>
      <c r="B210" s="187"/>
      <c r="C210" s="187"/>
      <c r="D210" s="187"/>
      <c r="E210" s="187"/>
      <c r="F210" s="187"/>
      <c r="G210" s="187"/>
      <c r="H210" s="187"/>
      <c r="I210" s="187"/>
      <c r="J210" s="187"/>
      <c r="K210" s="187"/>
      <c r="L210" s="187"/>
      <c r="M210" s="187"/>
      <c r="N210" s="187"/>
      <c r="O210" s="187"/>
      <c r="P210" s="187"/>
      <c r="Q210" s="187"/>
      <c r="R210" s="187"/>
      <c r="S210" s="187"/>
      <c r="T210" s="187"/>
      <c r="U210" s="187"/>
    </row>
    <row r="211" spans="1:21" s="195" customFormat="1">
      <c r="A211" s="187"/>
      <c r="B211" s="187"/>
      <c r="C211" s="187"/>
      <c r="D211" s="187"/>
      <c r="E211" s="187"/>
      <c r="F211" s="187"/>
      <c r="G211" s="187"/>
      <c r="H211" s="187"/>
      <c r="I211" s="187"/>
      <c r="J211" s="187"/>
      <c r="K211" s="187"/>
      <c r="L211" s="187"/>
      <c r="M211" s="187"/>
      <c r="N211" s="187"/>
      <c r="O211" s="187"/>
      <c r="P211" s="187"/>
      <c r="Q211" s="187"/>
      <c r="R211" s="187"/>
      <c r="S211" s="187"/>
      <c r="T211" s="187"/>
      <c r="U211" s="187"/>
    </row>
    <row r="212" spans="1:21" s="195" customFormat="1">
      <c r="A212" s="187"/>
      <c r="B212" s="187"/>
      <c r="C212" s="187"/>
      <c r="D212" s="187"/>
      <c r="E212" s="187"/>
      <c r="F212" s="187"/>
      <c r="G212" s="187"/>
      <c r="H212" s="187"/>
      <c r="I212" s="187"/>
      <c r="J212" s="187"/>
      <c r="K212" s="187"/>
      <c r="L212" s="187"/>
      <c r="M212" s="187"/>
      <c r="N212" s="187"/>
      <c r="O212" s="187"/>
      <c r="P212" s="187"/>
      <c r="Q212" s="187"/>
      <c r="R212" s="187"/>
      <c r="S212" s="187"/>
      <c r="T212" s="187"/>
      <c r="U212" s="187"/>
    </row>
    <row r="213" spans="1:21" s="195" customFormat="1">
      <c r="A213" s="187"/>
      <c r="B213" s="187"/>
      <c r="C213" s="187"/>
      <c r="D213" s="187"/>
      <c r="E213" s="187"/>
      <c r="F213" s="187"/>
      <c r="G213" s="187"/>
      <c r="H213" s="187"/>
      <c r="I213" s="187"/>
      <c r="J213" s="187"/>
      <c r="K213" s="187"/>
      <c r="L213" s="187"/>
      <c r="M213" s="187"/>
      <c r="N213" s="187"/>
      <c r="O213" s="187"/>
      <c r="P213" s="187"/>
      <c r="Q213" s="187"/>
      <c r="R213" s="187"/>
      <c r="S213" s="187"/>
      <c r="T213" s="187"/>
      <c r="U213" s="187"/>
    </row>
    <row r="214" spans="1:21" s="195" customFormat="1">
      <c r="A214" s="187"/>
      <c r="B214" s="187"/>
      <c r="C214" s="187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  <c r="R214" s="187"/>
      <c r="S214" s="187"/>
      <c r="T214" s="187"/>
      <c r="U214" s="187"/>
    </row>
    <row r="215" spans="1:21" s="195" customFormat="1">
      <c r="A215" s="187"/>
      <c r="B215" s="187"/>
      <c r="C215" s="187"/>
      <c r="D215" s="187"/>
      <c r="E215" s="187"/>
      <c r="F215" s="187"/>
      <c r="G215" s="187"/>
      <c r="H215" s="187"/>
      <c r="I215" s="187"/>
      <c r="J215" s="187"/>
      <c r="K215" s="187"/>
      <c r="L215" s="187"/>
      <c r="M215" s="187"/>
      <c r="N215" s="187"/>
      <c r="O215" s="187"/>
      <c r="P215" s="187"/>
      <c r="Q215" s="187"/>
      <c r="R215" s="187"/>
      <c r="S215" s="187"/>
      <c r="T215" s="187"/>
      <c r="U215" s="187"/>
    </row>
    <row r="216" spans="1:21" s="195" customFormat="1">
      <c r="A216" s="187"/>
      <c r="B216" s="187"/>
      <c r="C216" s="187"/>
      <c r="D216" s="187"/>
      <c r="E216" s="187"/>
      <c r="F216" s="187"/>
      <c r="G216" s="187"/>
      <c r="H216" s="187"/>
      <c r="I216" s="187"/>
      <c r="J216" s="187"/>
      <c r="K216" s="187"/>
      <c r="L216" s="187"/>
      <c r="M216" s="187"/>
      <c r="N216" s="187"/>
      <c r="O216" s="187"/>
      <c r="P216" s="187"/>
      <c r="Q216" s="187"/>
      <c r="R216" s="187"/>
      <c r="S216" s="187"/>
      <c r="T216" s="187"/>
      <c r="U216" s="187"/>
    </row>
    <row r="217" spans="1:21" s="195" customFormat="1">
      <c r="A217" s="187"/>
      <c r="B217" s="187"/>
      <c r="C217" s="187"/>
      <c r="D217" s="187"/>
      <c r="E217" s="187"/>
      <c r="F217" s="187"/>
      <c r="G217" s="187"/>
      <c r="H217" s="187"/>
      <c r="I217" s="187"/>
      <c r="J217" s="187"/>
      <c r="K217" s="187"/>
      <c r="L217" s="187"/>
      <c r="M217" s="187"/>
      <c r="N217" s="187"/>
      <c r="O217" s="187"/>
      <c r="P217" s="187"/>
      <c r="Q217" s="187"/>
      <c r="R217" s="187"/>
      <c r="S217" s="187"/>
      <c r="T217" s="187"/>
      <c r="U217" s="187"/>
    </row>
    <row r="218" spans="1:21" s="195" customFormat="1">
      <c r="A218" s="187"/>
      <c r="B218" s="187"/>
      <c r="C218" s="187"/>
      <c r="D218" s="187"/>
      <c r="E218" s="187"/>
      <c r="F218" s="187"/>
      <c r="G218" s="187"/>
      <c r="H218" s="187"/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187"/>
      <c r="T218" s="187"/>
      <c r="U218" s="187"/>
    </row>
    <row r="219" spans="1:21" s="195" customFormat="1">
      <c r="A219" s="187"/>
      <c r="B219" s="187"/>
      <c r="C219" s="187"/>
      <c r="D219" s="187"/>
      <c r="E219" s="187"/>
      <c r="F219" s="187"/>
      <c r="G219" s="187"/>
      <c r="H219" s="187"/>
      <c r="I219" s="187"/>
      <c r="J219" s="187"/>
      <c r="K219" s="187"/>
      <c r="L219" s="187"/>
      <c r="M219" s="187"/>
      <c r="N219" s="187"/>
      <c r="O219" s="187"/>
      <c r="P219" s="187"/>
      <c r="Q219" s="187"/>
      <c r="R219" s="187"/>
      <c r="S219" s="187"/>
      <c r="T219" s="187"/>
      <c r="U219" s="187"/>
    </row>
    <row r="220" spans="1:21" s="195" customFormat="1">
      <c r="A220" s="187"/>
      <c r="B220" s="187"/>
      <c r="C220" s="187"/>
      <c r="D220" s="187"/>
      <c r="E220" s="187"/>
      <c r="F220" s="187"/>
      <c r="G220" s="187"/>
      <c r="H220" s="187"/>
      <c r="I220" s="187"/>
      <c r="J220" s="187"/>
      <c r="K220" s="187"/>
      <c r="L220" s="187"/>
      <c r="M220" s="187"/>
      <c r="N220" s="187"/>
      <c r="O220" s="187"/>
      <c r="P220" s="187"/>
      <c r="Q220" s="187"/>
      <c r="R220" s="187"/>
      <c r="S220" s="187"/>
      <c r="T220" s="187"/>
      <c r="U220" s="187"/>
    </row>
    <row r="221" spans="1:21" s="195" customFormat="1">
      <c r="A221" s="187"/>
      <c r="B221" s="187"/>
      <c r="C221" s="187"/>
      <c r="D221" s="187"/>
      <c r="E221" s="187"/>
      <c r="F221" s="187"/>
      <c r="G221" s="187"/>
      <c r="H221" s="187"/>
      <c r="I221" s="187"/>
      <c r="J221" s="187"/>
      <c r="K221" s="187"/>
      <c r="L221" s="187"/>
      <c r="M221" s="187"/>
      <c r="N221" s="187"/>
      <c r="O221" s="187"/>
      <c r="P221" s="187"/>
      <c r="Q221" s="187"/>
      <c r="R221" s="187"/>
      <c r="S221" s="187"/>
      <c r="T221" s="187"/>
      <c r="U221" s="187"/>
    </row>
    <row r="222" spans="1:21" s="195" customFormat="1">
      <c r="A222" s="187"/>
      <c r="B222" s="187"/>
      <c r="C222" s="187"/>
      <c r="D222" s="187"/>
      <c r="E222" s="187"/>
      <c r="F222" s="187"/>
      <c r="G222" s="187"/>
      <c r="H222" s="187"/>
      <c r="I222" s="187"/>
      <c r="J222" s="187"/>
      <c r="K222" s="187"/>
      <c r="L222" s="187"/>
      <c r="M222" s="187"/>
      <c r="N222" s="187"/>
      <c r="O222" s="187"/>
      <c r="P222" s="187"/>
      <c r="Q222" s="187"/>
      <c r="R222" s="187"/>
      <c r="S222" s="187"/>
      <c r="T222" s="187"/>
      <c r="U222" s="187"/>
    </row>
    <row r="223" spans="1:21" s="195" customFormat="1">
      <c r="A223" s="187"/>
      <c r="B223" s="187"/>
      <c r="C223" s="187"/>
      <c r="D223" s="187"/>
      <c r="E223" s="187"/>
      <c r="F223" s="187"/>
      <c r="G223" s="187"/>
      <c r="H223" s="187"/>
      <c r="I223" s="187"/>
      <c r="J223" s="187"/>
      <c r="K223" s="187"/>
      <c r="L223" s="187"/>
      <c r="M223" s="187"/>
      <c r="N223" s="187"/>
      <c r="O223" s="187"/>
      <c r="P223" s="187"/>
      <c r="Q223" s="187"/>
      <c r="R223" s="187"/>
      <c r="S223" s="187"/>
      <c r="T223" s="187"/>
      <c r="U223" s="187"/>
    </row>
    <row r="224" spans="1:21" s="195" customFormat="1">
      <c r="A224" s="187"/>
      <c r="B224" s="187"/>
      <c r="C224" s="187"/>
      <c r="D224" s="187"/>
      <c r="E224" s="187"/>
      <c r="F224" s="187"/>
      <c r="G224" s="187"/>
      <c r="H224" s="187"/>
      <c r="I224" s="187"/>
      <c r="J224" s="187"/>
      <c r="K224" s="187"/>
      <c r="L224" s="187"/>
      <c r="M224" s="187"/>
      <c r="N224" s="187"/>
      <c r="O224" s="187"/>
      <c r="P224" s="187"/>
      <c r="Q224" s="187"/>
      <c r="R224" s="187"/>
      <c r="S224" s="187"/>
      <c r="T224" s="187"/>
      <c r="U224" s="187"/>
    </row>
    <row r="225" spans="1:21" s="195" customFormat="1">
      <c r="A225" s="187"/>
      <c r="B225" s="187"/>
      <c r="C225" s="187"/>
      <c r="D225" s="187"/>
      <c r="E225" s="187"/>
      <c r="F225" s="187"/>
      <c r="G225" s="187"/>
      <c r="H225" s="187"/>
      <c r="I225" s="187"/>
      <c r="J225" s="187"/>
      <c r="K225" s="187"/>
      <c r="L225" s="187"/>
      <c r="M225" s="187"/>
      <c r="N225" s="187"/>
      <c r="O225" s="187"/>
      <c r="P225" s="187"/>
      <c r="Q225" s="187"/>
      <c r="R225" s="187"/>
      <c r="S225" s="187"/>
      <c r="T225" s="187"/>
      <c r="U225" s="187"/>
    </row>
    <row r="226" spans="1:21" s="195" customFormat="1">
      <c r="A226" s="187"/>
      <c r="B226" s="187"/>
      <c r="C226" s="187"/>
      <c r="D226" s="187"/>
      <c r="E226" s="187"/>
      <c r="F226" s="187"/>
      <c r="G226" s="187"/>
      <c r="H226" s="187"/>
      <c r="I226" s="187"/>
      <c r="J226" s="187"/>
      <c r="K226" s="187"/>
      <c r="L226" s="187"/>
      <c r="M226" s="187"/>
      <c r="N226" s="187"/>
      <c r="O226" s="187"/>
      <c r="P226" s="187"/>
      <c r="Q226" s="187"/>
      <c r="R226" s="187"/>
      <c r="S226" s="187"/>
      <c r="T226" s="187"/>
      <c r="U226" s="187"/>
    </row>
    <row r="227" spans="1:21" s="195" customFormat="1">
      <c r="A227" s="187"/>
      <c r="B227" s="187"/>
      <c r="C227" s="187"/>
      <c r="D227" s="187"/>
      <c r="E227" s="187"/>
      <c r="F227" s="187"/>
      <c r="G227" s="187"/>
      <c r="H227" s="187"/>
      <c r="I227" s="187"/>
      <c r="J227" s="187"/>
      <c r="K227" s="187"/>
      <c r="L227" s="187"/>
      <c r="M227" s="187"/>
      <c r="N227" s="187"/>
      <c r="O227" s="187"/>
      <c r="P227" s="187"/>
      <c r="Q227" s="187"/>
      <c r="R227" s="187"/>
      <c r="S227" s="187"/>
      <c r="T227" s="187"/>
      <c r="U227" s="187"/>
    </row>
    <row r="228" spans="1:21" s="195" customFormat="1">
      <c r="A228" s="187"/>
      <c r="B228" s="187"/>
      <c r="C228" s="187"/>
      <c r="D228" s="187"/>
      <c r="E228" s="187"/>
      <c r="F228" s="187"/>
      <c r="G228" s="187"/>
      <c r="H228" s="187"/>
      <c r="I228" s="187"/>
      <c r="J228" s="187"/>
      <c r="K228" s="187"/>
      <c r="L228" s="187"/>
      <c r="M228" s="187"/>
      <c r="N228" s="187"/>
      <c r="O228" s="187"/>
      <c r="P228" s="187"/>
      <c r="Q228" s="187"/>
      <c r="R228" s="187"/>
      <c r="S228" s="187"/>
      <c r="T228" s="187"/>
      <c r="U228" s="187"/>
    </row>
    <row r="229" spans="1:21" s="195" customFormat="1">
      <c r="A229" s="187"/>
      <c r="B229" s="187"/>
      <c r="C229" s="187"/>
      <c r="D229" s="187"/>
      <c r="E229" s="187"/>
      <c r="F229" s="187"/>
      <c r="G229" s="187"/>
      <c r="H229" s="187"/>
      <c r="I229" s="187"/>
      <c r="J229" s="187"/>
      <c r="K229" s="187"/>
      <c r="L229" s="187"/>
      <c r="M229" s="187"/>
      <c r="N229" s="187"/>
      <c r="O229" s="187"/>
      <c r="P229" s="187"/>
      <c r="Q229" s="187"/>
      <c r="R229" s="187"/>
      <c r="S229" s="187"/>
      <c r="T229" s="187"/>
      <c r="U229" s="187"/>
    </row>
    <row r="230" spans="1:21" s="195" customFormat="1">
      <c r="A230" s="187"/>
      <c r="B230" s="187"/>
      <c r="C230" s="187"/>
      <c r="D230" s="187"/>
      <c r="E230" s="187"/>
      <c r="F230" s="187"/>
      <c r="G230" s="187"/>
      <c r="H230" s="187"/>
      <c r="I230" s="187"/>
      <c r="J230" s="187"/>
      <c r="K230" s="187"/>
      <c r="L230" s="187"/>
      <c r="M230" s="187"/>
      <c r="N230" s="187"/>
      <c r="O230" s="187"/>
      <c r="P230" s="187"/>
      <c r="Q230" s="187"/>
      <c r="R230" s="187"/>
      <c r="S230" s="187"/>
      <c r="T230" s="187"/>
      <c r="U230" s="187"/>
    </row>
    <row r="231" spans="1:21" s="195" customFormat="1">
      <c r="A231" s="187"/>
      <c r="B231" s="187"/>
      <c r="C231" s="187"/>
      <c r="D231" s="187"/>
      <c r="E231" s="187"/>
      <c r="F231" s="187"/>
      <c r="G231" s="187"/>
      <c r="H231" s="187"/>
      <c r="I231" s="187"/>
      <c r="J231" s="187"/>
      <c r="K231" s="187"/>
      <c r="L231" s="187"/>
      <c r="M231" s="187"/>
      <c r="N231" s="187"/>
      <c r="O231" s="187"/>
      <c r="P231" s="187"/>
      <c r="Q231" s="187"/>
      <c r="R231" s="187"/>
      <c r="S231" s="187"/>
      <c r="T231" s="187"/>
      <c r="U231" s="187"/>
    </row>
    <row r="232" spans="1:21" s="195" customFormat="1">
      <c r="A232" s="187"/>
      <c r="B232" s="187"/>
      <c r="C232" s="187"/>
      <c r="D232" s="187"/>
      <c r="E232" s="187"/>
      <c r="F232" s="187"/>
      <c r="G232" s="187"/>
      <c r="H232" s="187"/>
      <c r="I232" s="187"/>
      <c r="J232" s="187"/>
      <c r="K232" s="187"/>
      <c r="L232" s="187"/>
      <c r="M232" s="187"/>
      <c r="N232" s="187"/>
      <c r="O232" s="187"/>
      <c r="P232" s="187"/>
      <c r="Q232" s="187"/>
      <c r="R232" s="187"/>
      <c r="S232" s="187"/>
      <c r="T232" s="187"/>
      <c r="U232" s="187"/>
    </row>
    <row r="233" spans="1:21" s="195" customFormat="1">
      <c r="A233" s="187"/>
      <c r="B233" s="187"/>
      <c r="C233" s="187"/>
      <c r="D233" s="187"/>
      <c r="E233" s="187"/>
      <c r="F233" s="187"/>
      <c r="G233" s="187"/>
      <c r="H233" s="187"/>
      <c r="I233" s="187"/>
      <c r="J233" s="187"/>
      <c r="K233" s="187"/>
      <c r="L233" s="187"/>
      <c r="M233" s="187"/>
      <c r="N233" s="187"/>
      <c r="O233" s="187"/>
      <c r="P233" s="187"/>
      <c r="Q233" s="187"/>
      <c r="R233" s="187"/>
      <c r="S233" s="187"/>
      <c r="T233" s="187"/>
      <c r="U233" s="187"/>
    </row>
    <row r="234" spans="1:21" s="195" customFormat="1">
      <c r="A234" s="187"/>
      <c r="B234" s="187"/>
      <c r="C234" s="187"/>
      <c r="D234" s="187"/>
      <c r="E234" s="187"/>
      <c r="F234" s="187"/>
      <c r="G234" s="187"/>
      <c r="H234" s="187"/>
      <c r="I234" s="187"/>
      <c r="J234" s="187"/>
      <c r="K234" s="187"/>
      <c r="L234" s="187"/>
      <c r="M234" s="187"/>
      <c r="N234" s="187"/>
      <c r="O234" s="187"/>
      <c r="P234" s="187"/>
      <c r="Q234" s="187"/>
      <c r="R234" s="187"/>
      <c r="S234" s="187"/>
      <c r="T234" s="187"/>
      <c r="U234" s="187"/>
    </row>
    <row r="235" spans="1:21" s="195" customFormat="1">
      <c r="A235" s="187"/>
      <c r="B235" s="187"/>
      <c r="C235" s="187"/>
      <c r="D235" s="187"/>
      <c r="E235" s="187"/>
      <c r="F235" s="187"/>
      <c r="G235" s="187"/>
      <c r="H235" s="187"/>
      <c r="I235" s="187"/>
      <c r="J235" s="187"/>
      <c r="K235" s="187"/>
      <c r="L235" s="187"/>
      <c r="M235" s="187"/>
      <c r="N235" s="187"/>
      <c r="O235" s="187"/>
      <c r="P235" s="187"/>
      <c r="Q235" s="187"/>
      <c r="R235" s="187"/>
      <c r="S235" s="187"/>
      <c r="T235" s="187"/>
      <c r="U235" s="187"/>
    </row>
    <row r="236" spans="1:21" s="195" customFormat="1">
      <c r="A236" s="187"/>
      <c r="B236" s="187"/>
      <c r="C236" s="187"/>
      <c r="D236" s="187"/>
      <c r="E236" s="187"/>
      <c r="F236" s="187"/>
      <c r="G236" s="187"/>
      <c r="H236" s="187"/>
      <c r="I236" s="187"/>
      <c r="J236" s="187"/>
      <c r="K236" s="187"/>
      <c r="L236" s="187"/>
      <c r="M236" s="187"/>
      <c r="N236" s="187"/>
      <c r="O236" s="187"/>
      <c r="P236" s="187"/>
      <c r="Q236" s="187"/>
      <c r="R236" s="187"/>
      <c r="S236" s="187"/>
      <c r="T236" s="187"/>
      <c r="U236" s="187"/>
    </row>
    <row r="237" spans="1:21" s="195" customFormat="1">
      <c r="A237" s="187"/>
      <c r="B237" s="187"/>
      <c r="C237" s="187"/>
      <c r="D237" s="187"/>
      <c r="E237" s="187"/>
      <c r="F237" s="187"/>
      <c r="G237" s="187"/>
      <c r="H237" s="187"/>
      <c r="I237" s="187"/>
      <c r="J237" s="187"/>
      <c r="K237" s="187"/>
      <c r="L237" s="187"/>
      <c r="M237" s="187"/>
      <c r="N237" s="187"/>
      <c r="O237" s="187"/>
      <c r="P237" s="187"/>
      <c r="Q237" s="187"/>
      <c r="R237" s="187"/>
      <c r="S237" s="187"/>
      <c r="T237" s="187"/>
      <c r="U237" s="187"/>
    </row>
    <row r="238" spans="1:21" s="195" customFormat="1">
      <c r="A238" s="187"/>
      <c r="B238" s="187"/>
      <c r="C238" s="187"/>
      <c r="D238" s="187"/>
      <c r="E238" s="187"/>
      <c r="F238" s="187"/>
      <c r="G238" s="187"/>
      <c r="H238" s="187"/>
      <c r="I238" s="187"/>
      <c r="J238" s="187"/>
      <c r="K238" s="187"/>
      <c r="L238" s="187"/>
      <c r="M238" s="187"/>
      <c r="N238" s="187"/>
      <c r="O238" s="187"/>
      <c r="P238" s="187"/>
      <c r="Q238" s="187"/>
      <c r="R238" s="187"/>
      <c r="S238" s="187"/>
      <c r="T238" s="187"/>
      <c r="U238" s="187"/>
    </row>
    <row r="239" spans="1:21" s="195" customFormat="1">
      <c r="A239" s="187"/>
      <c r="B239" s="187"/>
      <c r="C239" s="187"/>
      <c r="D239" s="187"/>
      <c r="E239" s="187"/>
      <c r="F239" s="187"/>
      <c r="G239" s="187"/>
      <c r="H239" s="187"/>
      <c r="I239" s="187"/>
      <c r="J239" s="187"/>
      <c r="K239" s="187"/>
      <c r="L239" s="187"/>
      <c r="M239" s="187"/>
      <c r="N239" s="187"/>
      <c r="O239" s="187"/>
      <c r="P239" s="187"/>
      <c r="Q239" s="187"/>
      <c r="R239" s="187"/>
      <c r="S239" s="187"/>
      <c r="T239" s="187"/>
      <c r="U239" s="187"/>
    </row>
    <row r="240" spans="1:21" s="195" customFormat="1">
      <c r="A240" s="187"/>
      <c r="B240" s="187"/>
      <c r="C240" s="187"/>
      <c r="D240" s="187"/>
      <c r="E240" s="187"/>
      <c r="F240" s="187"/>
      <c r="G240" s="187"/>
      <c r="H240" s="187"/>
      <c r="I240" s="187"/>
      <c r="J240" s="187"/>
      <c r="K240" s="187"/>
      <c r="L240" s="187"/>
      <c r="M240" s="187"/>
      <c r="N240" s="187"/>
      <c r="O240" s="187"/>
      <c r="P240" s="187"/>
      <c r="Q240" s="187"/>
      <c r="R240" s="187"/>
      <c r="S240" s="187"/>
      <c r="T240" s="187"/>
      <c r="U240" s="187"/>
    </row>
    <row r="241" spans="1:21" s="195" customFormat="1">
      <c r="A241" s="187"/>
      <c r="B241" s="187"/>
      <c r="C241" s="187"/>
      <c r="D241" s="187"/>
      <c r="E241" s="187"/>
      <c r="F241" s="187"/>
      <c r="G241" s="187"/>
      <c r="H241" s="187"/>
      <c r="I241" s="187"/>
      <c r="J241" s="187"/>
      <c r="K241" s="187"/>
      <c r="L241" s="187"/>
      <c r="M241" s="187"/>
      <c r="N241" s="187"/>
      <c r="O241" s="187"/>
      <c r="P241" s="187"/>
      <c r="Q241" s="187"/>
      <c r="R241" s="187"/>
      <c r="S241" s="187"/>
      <c r="T241" s="187"/>
      <c r="U241" s="187"/>
    </row>
    <row r="242" spans="1:21" s="195" customFormat="1">
      <c r="A242" s="187"/>
      <c r="B242" s="187"/>
      <c r="C242" s="187"/>
      <c r="D242" s="187"/>
      <c r="E242" s="187"/>
      <c r="F242" s="187"/>
      <c r="G242" s="187"/>
      <c r="H242" s="187"/>
      <c r="I242" s="187"/>
      <c r="J242" s="187"/>
      <c r="K242" s="187"/>
      <c r="L242" s="187"/>
      <c r="M242" s="187"/>
      <c r="N242" s="187"/>
      <c r="O242" s="187"/>
      <c r="P242" s="187"/>
      <c r="Q242" s="187"/>
      <c r="R242" s="187"/>
      <c r="S242" s="187"/>
      <c r="T242" s="187"/>
      <c r="U242" s="187"/>
    </row>
    <row r="243" spans="1:21" s="195" customFormat="1">
      <c r="A243" s="187"/>
      <c r="B243" s="187"/>
      <c r="C243" s="187"/>
      <c r="D243" s="187"/>
      <c r="E243" s="187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87"/>
      <c r="Q243" s="187"/>
      <c r="R243" s="187"/>
      <c r="S243" s="187"/>
      <c r="T243" s="187"/>
      <c r="U243" s="187"/>
    </row>
    <row r="244" spans="1:21" s="195" customFormat="1">
      <c r="A244" s="187"/>
      <c r="B244" s="187"/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  <c r="P244" s="187"/>
      <c r="Q244" s="187"/>
      <c r="R244" s="187"/>
      <c r="S244" s="187"/>
      <c r="T244" s="187"/>
      <c r="U244" s="187"/>
    </row>
    <row r="245" spans="1:21" s="195" customFormat="1">
      <c r="A245" s="187"/>
      <c r="B245" s="187"/>
      <c r="C245" s="187"/>
      <c r="D245" s="187"/>
      <c r="E245" s="187"/>
      <c r="F245" s="187"/>
      <c r="G245" s="187"/>
      <c r="H245" s="187"/>
      <c r="I245" s="187"/>
      <c r="J245" s="187"/>
      <c r="K245" s="187"/>
      <c r="L245" s="187"/>
      <c r="M245" s="187"/>
      <c r="N245" s="187"/>
      <c r="O245" s="187"/>
      <c r="P245" s="187"/>
      <c r="Q245" s="187"/>
      <c r="R245" s="187"/>
      <c r="S245" s="187"/>
      <c r="T245" s="187"/>
      <c r="U245" s="187"/>
    </row>
    <row r="246" spans="1:21" s="195" customFormat="1">
      <c r="A246" s="187"/>
      <c r="B246" s="187"/>
      <c r="C246" s="187"/>
      <c r="D246" s="187"/>
      <c r="E246" s="187"/>
      <c r="F246" s="187"/>
      <c r="G246" s="187"/>
      <c r="H246" s="187"/>
      <c r="I246" s="187"/>
      <c r="J246" s="187"/>
      <c r="K246" s="187"/>
      <c r="L246" s="187"/>
      <c r="M246" s="187"/>
      <c r="N246" s="187"/>
      <c r="O246" s="187"/>
      <c r="P246" s="187"/>
      <c r="Q246" s="187"/>
      <c r="R246" s="187"/>
      <c r="S246" s="187"/>
      <c r="T246" s="187"/>
      <c r="U246" s="187"/>
    </row>
    <row r="247" spans="1:21" s="195" customFormat="1">
      <c r="A247" s="187"/>
      <c r="B247" s="187"/>
      <c r="C247" s="187"/>
      <c r="D247" s="187"/>
      <c r="E247" s="187"/>
      <c r="F247" s="187"/>
      <c r="G247" s="187"/>
      <c r="H247" s="187"/>
      <c r="I247" s="187"/>
      <c r="J247" s="187"/>
      <c r="K247" s="187"/>
      <c r="L247" s="187"/>
      <c r="M247" s="187"/>
      <c r="N247" s="187"/>
      <c r="O247" s="187"/>
      <c r="P247" s="187"/>
      <c r="Q247" s="187"/>
      <c r="R247" s="187"/>
      <c r="S247" s="187"/>
      <c r="T247" s="187"/>
      <c r="U247" s="187"/>
    </row>
    <row r="248" spans="1:21" s="195" customFormat="1">
      <c r="A248" s="187"/>
      <c r="B248" s="187"/>
      <c r="C248" s="187"/>
      <c r="D248" s="187"/>
      <c r="E248" s="187"/>
      <c r="F248" s="187"/>
      <c r="G248" s="187"/>
      <c r="H248" s="187"/>
      <c r="I248" s="187"/>
      <c r="J248" s="187"/>
      <c r="K248" s="187"/>
      <c r="L248" s="187"/>
      <c r="M248" s="187"/>
      <c r="N248" s="187"/>
      <c r="O248" s="187"/>
      <c r="P248" s="187"/>
      <c r="Q248" s="187"/>
      <c r="R248" s="187"/>
      <c r="S248" s="187"/>
      <c r="T248" s="187"/>
      <c r="U248" s="187"/>
    </row>
    <row r="249" spans="1:21" s="195" customFormat="1">
      <c r="A249" s="187"/>
      <c r="B249" s="187"/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87"/>
      <c r="O249" s="187"/>
      <c r="P249" s="187"/>
      <c r="Q249" s="187"/>
      <c r="R249" s="187"/>
      <c r="S249" s="187"/>
      <c r="T249" s="187"/>
      <c r="U249" s="187"/>
    </row>
    <row r="250" spans="1:21" s="195" customFormat="1">
      <c r="A250" s="187"/>
      <c r="B250" s="187"/>
      <c r="C250" s="187"/>
      <c r="D250" s="187"/>
      <c r="E250" s="187"/>
      <c r="F250" s="187"/>
      <c r="G250" s="187"/>
      <c r="H250" s="187"/>
      <c r="I250" s="187"/>
      <c r="J250" s="187"/>
      <c r="K250" s="187"/>
      <c r="L250" s="187"/>
      <c r="M250" s="187"/>
      <c r="N250" s="187"/>
      <c r="O250" s="187"/>
      <c r="P250" s="187"/>
      <c r="Q250" s="187"/>
      <c r="R250" s="187"/>
      <c r="S250" s="187"/>
      <c r="T250" s="187"/>
      <c r="U250" s="187"/>
    </row>
    <row r="251" spans="1:21" s="195" customFormat="1">
      <c r="A251" s="187"/>
      <c r="B251" s="187"/>
      <c r="C251" s="187"/>
      <c r="D251" s="187"/>
      <c r="E251" s="187"/>
      <c r="F251" s="187"/>
      <c r="G251" s="187"/>
      <c r="H251" s="187"/>
      <c r="I251" s="187"/>
      <c r="J251" s="187"/>
      <c r="K251" s="187"/>
      <c r="L251" s="187"/>
      <c r="M251" s="187"/>
      <c r="N251" s="187"/>
      <c r="O251" s="187"/>
      <c r="P251" s="187"/>
      <c r="Q251" s="187"/>
      <c r="R251" s="187"/>
      <c r="S251" s="187"/>
      <c r="T251" s="187"/>
      <c r="U251" s="187"/>
    </row>
    <row r="252" spans="1:21" s="195" customFormat="1">
      <c r="A252" s="187"/>
      <c r="B252" s="187"/>
      <c r="C252" s="187"/>
      <c r="D252" s="187"/>
      <c r="E252" s="187"/>
      <c r="F252" s="187"/>
      <c r="G252" s="187"/>
      <c r="H252" s="187"/>
      <c r="I252" s="187"/>
      <c r="J252" s="187"/>
      <c r="K252" s="187"/>
      <c r="L252" s="187"/>
      <c r="M252" s="187"/>
      <c r="N252" s="187"/>
      <c r="O252" s="187"/>
      <c r="P252" s="187"/>
      <c r="Q252" s="187"/>
      <c r="R252" s="187"/>
      <c r="S252" s="187"/>
      <c r="T252" s="187"/>
      <c r="U252" s="187"/>
    </row>
    <row r="253" spans="1:21" s="195" customFormat="1">
      <c r="A253" s="187"/>
      <c r="B253" s="187"/>
      <c r="C253" s="187"/>
      <c r="D253" s="187"/>
      <c r="E253" s="187"/>
      <c r="F253" s="187"/>
      <c r="G253" s="187"/>
      <c r="H253" s="187"/>
      <c r="I253" s="187"/>
      <c r="J253" s="187"/>
      <c r="K253" s="187"/>
      <c r="L253" s="187"/>
      <c r="M253" s="187"/>
      <c r="N253" s="187"/>
      <c r="O253" s="187"/>
      <c r="P253" s="187"/>
      <c r="Q253" s="187"/>
      <c r="R253" s="187"/>
      <c r="S253" s="187"/>
      <c r="T253" s="187"/>
      <c r="U253" s="187"/>
    </row>
    <row r="254" spans="1:21" s="195" customFormat="1">
      <c r="A254" s="187"/>
      <c r="B254" s="187"/>
      <c r="C254" s="187"/>
      <c r="D254" s="187"/>
      <c r="E254" s="187"/>
      <c r="F254" s="187"/>
      <c r="G254" s="187"/>
      <c r="H254" s="187"/>
      <c r="I254" s="187"/>
      <c r="J254" s="187"/>
      <c r="K254" s="187"/>
      <c r="L254" s="187"/>
      <c r="M254" s="187"/>
      <c r="N254" s="187"/>
      <c r="O254" s="187"/>
      <c r="P254" s="187"/>
      <c r="Q254" s="187"/>
      <c r="R254" s="187"/>
      <c r="S254" s="187"/>
      <c r="T254" s="187"/>
      <c r="U254" s="187"/>
    </row>
    <row r="255" spans="1:21" s="195" customFormat="1">
      <c r="A255" s="187"/>
      <c r="B255" s="187"/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87"/>
      <c r="O255" s="187"/>
      <c r="P255" s="187"/>
      <c r="Q255" s="187"/>
      <c r="R255" s="187"/>
      <c r="S255" s="187"/>
      <c r="T255" s="187"/>
      <c r="U255" s="187"/>
    </row>
    <row r="256" spans="1:21" s="195" customFormat="1">
      <c r="A256" s="187"/>
      <c r="B256" s="187"/>
      <c r="C256" s="187"/>
      <c r="D256" s="187"/>
      <c r="E256" s="187"/>
      <c r="F256" s="187"/>
      <c r="G256" s="187"/>
      <c r="H256" s="187"/>
      <c r="I256" s="187"/>
      <c r="J256" s="187"/>
      <c r="K256" s="187"/>
      <c r="L256" s="187"/>
      <c r="M256" s="187"/>
      <c r="N256" s="187"/>
      <c r="O256" s="187"/>
      <c r="P256" s="187"/>
      <c r="Q256" s="187"/>
      <c r="R256" s="187"/>
      <c r="S256" s="187"/>
      <c r="T256" s="187"/>
      <c r="U256" s="187"/>
    </row>
    <row r="257" spans="1:21" s="195" customFormat="1">
      <c r="A257" s="187"/>
      <c r="B257" s="187"/>
      <c r="C257" s="187"/>
      <c r="D257" s="187"/>
      <c r="E257" s="187"/>
      <c r="F257" s="187"/>
      <c r="G257" s="187"/>
      <c r="H257" s="187"/>
      <c r="I257" s="187"/>
      <c r="J257" s="187"/>
      <c r="K257" s="187"/>
      <c r="L257" s="187"/>
      <c r="M257" s="187"/>
      <c r="N257" s="187"/>
      <c r="O257" s="187"/>
      <c r="P257" s="187"/>
      <c r="Q257" s="187"/>
      <c r="R257" s="187"/>
      <c r="S257" s="187"/>
      <c r="T257" s="187"/>
      <c r="U257" s="187"/>
    </row>
    <row r="258" spans="1:21" s="195" customFormat="1">
      <c r="A258" s="187"/>
      <c r="B258" s="187"/>
      <c r="C258" s="187"/>
      <c r="D258" s="187"/>
      <c r="E258" s="187"/>
      <c r="F258" s="187"/>
      <c r="G258" s="187"/>
      <c r="H258" s="187"/>
      <c r="I258" s="187"/>
      <c r="J258" s="187"/>
      <c r="K258" s="187"/>
      <c r="L258" s="187"/>
      <c r="M258" s="187"/>
      <c r="N258" s="187"/>
      <c r="O258" s="187"/>
      <c r="P258" s="187"/>
      <c r="Q258" s="187"/>
      <c r="R258" s="187"/>
      <c r="S258" s="187"/>
      <c r="T258" s="187"/>
      <c r="U258" s="187"/>
    </row>
    <row r="259" spans="1:21" s="195" customFormat="1">
      <c r="A259" s="187"/>
      <c r="B259" s="187"/>
      <c r="C259" s="187"/>
      <c r="D259" s="187"/>
      <c r="E259" s="187"/>
      <c r="F259" s="187"/>
      <c r="G259" s="187"/>
      <c r="H259" s="187"/>
      <c r="I259" s="187"/>
      <c r="J259" s="187"/>
      <c r="K259" s="187"/>
      <c r="L259" s="187"/>
      <c r="M259" s="187"/>
      <c r="N259" s="187"/>
      <c r="O259" s="187"/>
      <c r="P259" s="187"/>
      <c r="Q259" s="187"/>
      <c r="R259" s="187"/>
      <c r="S259" s="187"/>
      <c r="T259" s="187"/>
      <c r="U259" s="187"/>
    </row>
    <row r="260" spans="1:21" s="195" customFormat="1">
      <c r="A260" s="187"/>
      <c r="B260" s="187"/>
      <c r="C260" s="187"/>
      <c r="D260" s="187"/>
      <c r="E260" s="187"/>
      <c r="F260" s="187"/>
      <c r="G260" s="187"/>
      <c r="H260" s="187"/>
      <c r="I260" s="187"/>
      <c r="J260" s="187"/>
      <c r="K260" s="187"/>
      <c r="L260" s="187"/>
      <c r="M260" s="187"/>
      <c r="N260" s="187"/>
      <c r="O260" s="187"/>
      <c r="P260" s="187"/>
      <c r="Q260" s="187"/>
      <c r="R260" s="187"/>
      <c r="S260" s="187"/>
      <c r="T260" s="187"/>
      <c r="U260" s="187"/>
    </row>
    <row r="261" spans="1:21" s="195" customFormat="1">
      <c r="A261" s="187"/>
      <c r="B261" s="187"/>
      <c r="C261" s="187"/>
      <c r="D261" s="187"/>
      <c r="E261" s="187"/>
      <c r="F261" s="187"/>
      <c r="G261" s="187"/>
      <c r="H261" s="187"/>
      <c r="I261" s="187"/>
      <c r="J261" s="187"/>
      <c r="K261" s="187"/>
      <c r="L261" s="187"/>
      <c r="M261" s="187"/>
      <c r="N261" s="187"/>
      <c r="O261" s="187"/>
      <c r="P261" s="187"/>
      <c r="Q261" s="187"/>
      <c r="R261" s="187"/>
      <c r="S261" s="187"/>
      <c r="T261" s="187"/>
      <c r="U261" s="187"/>
    </row>
    <row r="262" spans="1:21" s="195" customFormat="1">
      <c r="A262" s="187"/>
      <c r="B262" s="187"/>
      <c r="C262" s="187"/>
      <c r="D262" s="187"/>
      <c r="E262" s="187"/>
      <c r="F262" s="187"/>
      <c r="G262" s="187"/>
      <c r="H262" s="187"/>
      <c r="I262" s="187"/>
      <c r="J262" s="187"/>
      <c r="K262" s="187"/>
      <c r="L262" s="187"/>
      <c r="M262" s="187"/>
      <c r="N262" s="187"/>
      <c r="O262" s="187"/>
      <c r="P262" s="187"/>
      <c r="Q262" s="187"/>
      <c r="R262" s="187"/>
      <c r="S262" s="187"/>
      <c r="T262" s="187"/>
      <c r="U262" s="187"/>
    </row>
    <row r="263" spans="1:21" s="195" customFormat="1">
      <c r="A263" s="187"/>
      <c r="B263" s="187"/>
      <c r="C263" s="187"/>
      <c r="D263" s="187"/>
      <c r="E263" s="187"/>
      <c r="F263" s="187"/>
      <c r="G263" s="187"/>
      <c r="H263" s="187"/>
      <c r="I263" s="187"/>
      <c r="J263" s="187"/>
      <c r="K263" s="187"/>
      <c r="L263" s="187"/>
      <c r="M263" s="187"/>
      <c r="N263" s="187"/>
      <c r="O263" s="187"/>
      <c r="P263" s="187"/>
      <c r="Q263" s="187"/>
      <c r="R263" s="187"/>
      <c r="S263" s="187"/>
      <c r="T263" s="187"/>
      <c r="U263" s="187"/>
    </row>
    <row r="264" spans="1:21" s="195" customFormat="1">
      <c r="A264" s="187"/>
      <c r="B264" s="187"/>
      <c r="C264" s="187"/>
      <c r="D264" s="187"/>
      <c r="E264" s="187"/>
      <c r="F264" s="187"/>
      <c r="G264" s="187"/>
      <c r="H264" s="187"/>
      <c r="I264" s="187"/>
      <c r="J264" s="187"/>
      <c r="K264" s="187"/>
      <c r="L264" s="187"/>
      <c r="M264" s="187"/>
      <c r="N264" s="187"/>
      <c r="O264" s="187"/>
      <c r="P264" s="187"/>
      <c r="Q264" s="187"/>
      <c r="R264" s="187"/>
      <c r="S264" s="187"/>
      <c r="T264" s="187"/>
      <c r="U264" s="187"/>
    </row>
    <row r="265" spans="1:21" s="195" customFormat="1">
      <c r="A265" s="187"/>
      <c r="B265" s="187"/>
      <c r="C265" s="187"/>
      <c r="D265" s="187"/>
      <c r="E265" s="187"/>
      <c r="F265" s="187"/>
      <c r="G265" s="187"/>
      <c r="H265" s="187"/>
      <c r="I265" s="187"/>
      <c r="J265" s="187"/>
      <c r="K265" s="187"/>
      <c r="L265" s="187"/>
      <c r="M265" s="187"/>
      <c r="N265" s="187"/>
      <c r="O265" s="187"/>
      <c r="P265" s="187"/>
      <c r="Q265" s="187"/>
      <c r="R265" s="187"/>
      <c r="S265" s="187"/>
      <c r="T265" s="187"/>
      <c r="U265" s="187"/>
    </row>
    <row r="266" spans="1:21" s="195" customFormat="1">
      <c r="A266" s="187"/>
      <c r="B266" s="187"/>
      <c r="C266" s="187"/>
      <c r="D266" s="187"/>
      <c r="E266" s="187"/>
      <c r="F266" s="187"/>
      <c r="G266" s="187"/>
      <c r="H266" s="187"/>
      <c r="I266" s="187"/>
      <c r="J266" s="187"/>
      <c r="K266" s="187"/>
      <c r="L266" s="187"/>
      <c r="M266" s="187"/>
      <c r="N266" s="187"/>
      <c r="O266" s="187"/>
      <c r="P266" s="187"/>
      <c r="Q266" s="187"/>
      <c r="R266" s="187"/>
      <c r="S266" s="187"/>
      <c r="T266" s="187"/>
      <c r="U266" s="187"/>
    </row>
    <row r="267" spans="1:21" s="195" customFormat="1">
      <c r="A267" s="187"/>
      <c r="B267" s="187"/>
      <c r="C267" s="187"/>
      <c r="D267" s="187"/>
      <c r="E267" s="187"/>
      <c r="F267" s="187"/>
      <c r="G267" s="187"/>
      <c r="H267" s="187"/>
      <c r="I267" s="187"/>
      <c r="J267" s="187"/>
      <c r="K267" s="187"/>
      <c r="L267" s="187"/>
      <c r="M267" s="187"/>
      <c r="N267" s="187"/>
      <c r="O267" s="187"/>
      <c r="P267" s="187"/>
      <c r="Q267" s="187"/>
      <c r="R267" s="187"/>
      <c r="S267" s="187"/>
      <c r="T267" s="187"/>
      <c r="U267" s="187"/>
    </row>
    <row r="268" spans="1:21" s="195" customFormat="1">
      <c r="A268" s="187"/>
      <c r="B268" s="187"/>
      <c r="C268" s="187"/>
      <c r="D268" s="187"/>
      <c r="E268" s="187"/>
      <c r="F268" s="187"/>
      <c r="G268" s="187"/>
      <c r="H268" s="187"/>
      <c r="I268" s="187"/>
      <c r="J268" s="187"/>
      <c r="K268" s="187"/>
      <c r="L268" s="187"/>
      <c r="M268" s="187"/>
      <c r="N268" s="187"/>
      <c r="O268" s="187"/>
      <c r="P268" s="187"/>
      <c r="Q268" s="187"/>
      <c r="R268" s="187"/>
      <c r="S268" s="187"/>
      <c r="T268" s="187"/>
      <c r="U268" s="187"/>
    </row>
    <row r="269" spans="1:21" s="195" customFormat="1">
      <c r="A269" s="187"/>
      <c r="B269" s="187"/>
      <c r="C269" s="187"/>
      <c r="D269" s="187"/>
      <c r="E269" s="187"/>
      <c r="F269" s="187"/>
      <c r="G269" s="187"/>
      <c r="H269" s="187"/>
      <c r="I269" s="187"/>
      <c r="J269" s="187"/>
      <c r="K269" s="187"/>
      <c r="L269" s="187"/>
      <c r="M269" s="187"/>
      <c r="N269" s="187"/>
      <c r="O269" s="187"/>
      <c r="P269" s="187"/>
      <c r="Q269" s="187"/>
      <c r="R269" s="187"/>
      <c r="S269" s="187"/>
      <c r="T269" s="187"/>
      <c r="U269" s="187"/>
    </row>
    <row r="270" spans="1:21" s="195" customFormat="1">
      <c r="A270" s="187"/>
      <c r="B270" s="187"/>
      <c r="C270" s="187"/>
      <c r="D270" s="187"/>
      <c r="E270" s="187"/>
      <c r="F270" s="187"/>
      <c r="G270" s="187"/>
      <c r="H270" s="187"/>
      <c r="I270" s="187"/>
      <c r="J270" s="187"/>
      <c r="K270" s="187"/>
      <c r="L270" s="187"/>
      <c r="M270" s="187"/>
      <c r="N270" s="187"/>
      <c r="O270" s="187"/>
      <c r="P270" s="187"/>
      <c r="Q270" s="187"/>
      <c r="R270" s="187"/>
      <c r="S270" s="187"/>
      <c r="T270" s="187"/>
      <c r="U270" s="187"/>
    </row>
    <row r="271" spans="1:21" s="195" customFormat="1">
      <c r="A271" s="187"/>
      <c r="B271" s="187"/>
      <c r="C271" s="187"/>
      <c r="D271" s="187"/>
      <c r="E271" s="187"/>
      <c r="F271" s="187"/>
      <c r="G271" s="187"/>
      <c r="H271" s="187"/>
      <c r="I271" s="187"/>
      <c r="J271" s="187"/>
      <c r="K271" s="187"/>
      <c r="L271" s="187"/>
      <c r="M271" s="187"/>
      <c r="N271" s="187"/>
      <c r="O271" s="187"/>
      <c r="P271" s="187"/>
      <c r="Q271" s="187"/>
      <c r="R271" s="187"/>
      <c r="S271" s="187"/>
      <c r="T271" s="187"/>
      <c r="U271" s="187"/>
    </row>
    <row r="272" spans="1:21" s="195" customFormat="1">
      <c r="A272" s="187"/>
      <c r="B272" s="187"/>
      <c r="C272" s="187"/>
      <c r="D272" s="187"/>
      <c r="E272" s="187"/>
      <c r="F272" s="187"/>
      <c r="G272" s="187"/>
      <c r="H272" s="187"/>
      <c r="I272" s="187"/>
      <c r="J272" s="187"/>
      <c r="K272" s="187"/>
      <c r="L272" s="187"/>
      <c r="M272" s="187"/>
      <c r="N272" s="187"/>
      <c r="O272" s="187"/>
      <c r="P272" s="187"/>
      <c r="Q272" s="187"/>
      <c r="R272" s="187"/>
      <c r="S272" s="187"/>
      <c r="T272" s="187"/>
      <c r="U272" s="187"/>
    </row>
    <row r="273" spans="1:21" s="195" customFormat="1">
      <c r="A273" s="187"/>
      <c r="B273" s="187"/>
      <c r="C273" s="187"/>
      <c r="D273" s="187"/>
      <c r="E273" s="187"/>
      <c r="F273" s="187"/>
      <c r="G273" s="187"/>
      <c r="H273" s="187"/>
      <c r="I273" s="187"/>
      <c r="J273" s="187"/>
      <c r="K273" s="187"/>
      <c r="L273" s="187"/>
      <c r="M273" s="187"/>
      <c r="N273" s="187"/>
      <c r="O273" s="187"/>
      <c r="P273" s="187"/>
      <c r="Q273" s="187"/>
      <c r="R273" s="187"/>
      <c r="S273" s="187"/>
      <c r="T273" s="187"/>
      <c r="U273" s="187"/>
    </row>
    <row r="274" spans="1:21" s="195" customFormat="1">
      <c r="A274" s="187"/>
      <c r="B274" s="187"/>
      <c r="C274" s="187"/>
      <c r="D274" s="187"/>
      <c r="E274" s="187"/>
      <c r="F274" s="187"/>
      <c r="G274" s="187"/>
      <c r="H274" s="187"/>
      <c r="I274" s="187"/>
      <c r="J274" s="187"/>
      <c r="K274" s="187"/>
      <c r="L274" s="187"/>
      <c r="M274" s="187"/>
      <c r="N274" s="187"/>
      <c r="O274" s="187"/>
      <c r="P274" s="187"/>
      <c r="Q274" s="187"/>
      <c r="R274" s="187"/>
      <c r="S274" s="187"/>
      <c r="T274" s="187"/>
      <c r="U274" s="187"/>
    </row>
    <row r="275" spans="1:21" s="195" customFormat="1">
      <c r="A275" s="187"/>
      <c r="B275" s="187"/>
      <c r="C275" s="187"/>
      <c r="D275" s="187"/>
      <c r="E275" s="187"/>
      <c r="F275" s="187"/>
      <c r="G275" s="187"/>
      <c r="H275" s="187"/>
      <c r="I275" s="187"/>
      <c r="J275" s="187"/>
      <c r="K275" s="187"/>
      <c r="L275" s="187"/>
      <c r="M275" s="187"/>
      <c r="N275" s="187"/>
      <c r="O275" s="187"/>
      <c r="P275" s="187"/>
      <c r="Q275" s="187"/>
      <c r="R275" s="187"/>
      <c r="S275" s="187"/>
      <c r="T275" s="187"/>
      <c r="U275" s="187"/>
    </row>
    <row r="276" spans="1:21" s="195" customFormat="1">
      <c r="A276" s="187"/>
      <c r="B276" s="187"/>
      <c r="C276" s="187"/>
      <c r="D276" s="187"/>
      <c r="E276" s="187"/>
      <c r="F276" s="187"/>
      <c r="G276" s="187"/>
      <c r="H276" s="187"/>
      <c r="I276" s="187"/>
      <c r="J276" s="187"/>
      <c r="K276" s="187"/>
      <c r="L276" s="187"/>
      <c r="M276" s="187"/>
      <c r="N276" s="187"/>
      <c r="O276" s="187"/>
      <c r="P276" s="187"/>
      <c r="Q276" s="187"/>
      <c r="R276" s="187"/>
      <c r="S276" s="187"/>
      <c r="T276" s="187"/>
      <c r="U276" s="187"/>
    </row>
    <row r="277" spans="1:21" s="195" customFormat="1">
      <c r="A277" s="187"/>
      <c r="B277" s="187"/>
      <c r="C277" s="187"/>
      <c r="D277" s="187"/>
      <c r="E277" s="187"/>
      <c r="F277" s="187"/>
      <c r="G277" s="187"/>
      <c r="H277" s="187"/>
      <c r="I277" s="187"/>
      <c r="J277" s="187"/>
      <c r="K277" s="187"/>
      <c r="L277" s="187"/>
      <c r="M277" s="187"/>
      <c r="N277" s="187"/>
      <c r="O277" s="187"/>
      <c r="P277" s="187"/>
      <c r="Q277" s="187"/>
      <c r="R277" s="187"/>
      <c r="S277" s="187"/>
      <c r="T277" s="187"/>
      <c r="U277" s="187"/>
    </row>
    <row r="278" spans="1:21" s="195" customFormat="1">
      <c r="A278" s="187"/>
      <c r="B278" s="187"/>
      <c r="C278" s="187"/>
      <c r="D278" s="187"/>
      <c r="E278" s="187"/>
      <c r="F278" s="187"/>
      <c r="G278" s="187"/>
      <c r="H278" s="187"/>
      <c r="I278" s="187"/>
      <c r="J278" s="187"/>
      <c r="K278" s="187"/>
      <c r="L278" s="187"/>
      <c r="M278" s="187"/>
      <c r="N278" s="187"/>
      <c r="O278" s="187"/>
      <c r="P278" s="187"/>
      <c r="Q278" s="187"/>
      <c r="R278" s="187"/>
      <c r="S278" s="187"/>
      <c r="T278" s="187"/>
      <c r="U278" s="187"/>
    </row>
    <row r="279" spans="1:21" s="195" customFormat="1">
      <c r="A279" s="187"/>
      <c r="B279" s="187"/>
      <c r="C279" s="187"/>
      <c r="D279" s="187"/>
      <c r="E279" s="187"/>
      <c r="F279" s="187"/>
      <c r="G279" s="187"/>
      <c r="H279" s="187"/>
      <c r="I279" s="187"/>
      <c r="J279" s="187"/>
      <c r="K279" s="187"/>
      <c r="L279" s="187"/>
      <c r="M279" s="187"/>
      <c r="N279" s="187"/>
      <c r="O279" s="187"/>
      <c r="P279" s="187"/>
      <c r="Q279" s="187"/>
      <c r="R279" s="187"/>
      <c r="S279" s="187"/>
      <c r="T279" s="187"/>
      <c r="U279" s="187"/>
    </row>
    <row r="280" spans="1:21" s="195" customFormat="1">
      <c r="A280" s="187"/>
      <c r="B280" s="187"/>
      <c r="C280" s="187"/>
      <c r="D280" s="187"/>
      <c r="E280" s="187"/>
      <c r="F280" s="187"/>
      <c r="G280" s="187"/>
      <c r="H280" s="187"/>
      <c r="I280" s="187"/>
      <c r="J280" s="187"/>
      <c r="K280" s="187"/>
      <c r="L280" s="187"/>
      <c r="M280" s="187"/>
      <c r="N280" s="187"/>
      <c r="O280" s="187"/>
      <c r="P280" s="187"/>
      <c r="Q280" s="187"/>
      <c r="R280" s="187"/>
      <c r="S280" s="187"/>
      <c r="T280" s="187"/>
      <c r="U280" s="187"/>
    </row>
    <row r="281" spans="1:21" s="195" customFormat="1">
      <c r="A281" s="187"/>
      <c r="B281" s="187"/>
      <c r="C281" s="187"/>
      <c r="D281" s="187"/>
      <c r="E281" s="187"/>
      <c r="F281" s="187"/>
      <c r="G281" s="187"/>
      <c r="H281" s="187"/>
      <c r="I281" s="187"/>
      <c r="J281" s="187"/>
      <c r="K281" s="187"/>
      <c r="L281" s="187"/>
      <c r="M281" s="187"/>
      <c r="N281" s="187"/>
      <c r="O281" s="187"/>
      <c r="P281" s="187"/>
      <c r="Q281" s="187"/>
      <c r="R281" s="187"/>
      <c r="S281" s="187"/>
      <c r="T281" s="187"/>
      <c r="U281" s="187"/>
    </row>
    <row r="282" spans="1:21" s="195" customFormat="1">
      <c r="A282" s="187"/>
      <c r="B282" s="187"/>
      <c r="C282" s="187"/>
      <c r="D282" s="187"/>
      <c r="E282" s="187"/>
      <c r="F282" s="187"/>
      <c r="G282" s="187"/>
      <c r="H282" s="187"/>
      <c r="I282" s="187"/>
      <c r="J282" s="187"/>
      <c r="K282" s="187"/>
      <c r="L282" s="187"/>
      <c r="M282" s="187"/>
      <c r="N282" s="187"/>
      <c r="O282" s="187"/>
      <c r="P282" s="187"/>
      <c r="Q282" s="187"/>
      <c r="R282" s="187"/>
      <c r="S282" s="187"/>
      <c r="T282" s="187"/>
      <c r="U282" s="187"/>
    </row>
    <row r="283" spans="1:21" s="195" customFormat="1">
      <c r="A283" s="187"/>
      <c r="B283" s="187"/>
      <c r="C283" s="187"/>
      <c r="D283" s="187"/>
      <c r="E283" s="187"/>
      <c r="F283" s="187"/>
      <c r="G283" s="187"/>
      <c r="H283" s="187"/>
      <c r="I283" s="187"/>
      <c r="J283" s="187"/>
      <c r="K283" s="187"/>
      <c r="L283" s="187"/>
      <c r="M283" s="187"/>
      <c r="N283" s="187"/>
      <c r="O283" s="187"/>
      <c r="P283" s="187"/>
      <c r="Q283" s="187"/>
      <c r="R283" s="187"/>
      <c r="S283" s="187"/>
      <c r="T283" s="187"/>
      <c r="U283" s="187"/>
    </row>
    <row r="284" spans="1:21" s="195" customFormat="1">
      <c r="A284" s="187"/>
      <c r="B284" s="187"/>
      <c r="C284" s="187"/>
      <c r="D284" s="187"/>
      <c r="E284" s="187"/>
      <c r="F284" s="187"/>
      <c r="G284" s="187"/>
      <c r="H284" s="187"/>
      <c r="I284" s="187"/>
      <c r="J284" s="187"/>
      <c r="K284" s="187"/>
      <c r="L284" s="187"/>
      <c r="M284" s="187"/>
      <c r="N284" s="187"/>
      <c r="O284" s="187"/>
      <c r="P284" s="187"/>
      <c r="Q284" s="187"/>
      <c r="R284" s="187"/>
      <c r="S284" s="187"/>
      <c r="T284" s="187"/>
      <c r="U284" s="187"/>
    </row>
    <row r="285" spans="1:21" s="195" customFormat="1">
      <c r="A285" s="187"/>
      <c r="B285" s="187"/>
      <c r="C285" s="187"/>
      <c r="D285" s="187"/>
      <c r="E285" s="187"/>
      <c r="F285" s="187"/>
      <c r="G285" s="187"/>
      <c r="H285" s="187"/>
      <c r="I285" s="187"/>
      <c r="J285" s="187"/>
      <c r="K285" s="187"/>
      <c r="L285" s="187"/>
      <c r="M285" s="187"/>
      <c r="N285" s="187"/>
      <c r="O285" s="187"/>
      <c r="P285" s="187"/>
      <c r="Q285" s="187"/>
      <c r="R285" s="187"/>
      <c r="S285" s="187"/>
      <c r="T285" s="187"/>
      <c r="U285" s="187"/>
    </row>
    <row r="286" spans="1:21" s="195" customFormat="1">
      <c r="A286" s="187"/>
      <c r="B286" s="187"/>
      <c r="C286" s="187"/>
      <c r="D286" s="187"/>
      <c r="E286" s="187"/>
      <c r="F286" s="187"/>
      <c r="G286" s="187"/>
      <c r="H286" s="187"/>
      <c r="I286" s="187"/>
      <c r="J286" s="187"/>
      <c r="K286" s="187"/>
      <c r="L286" s="187"/>
      <c r="M286" s="187"/>
      <c r="N286" s="187"/>
      <c r="O286" s="187"/>
      <c r="P286" s="187"/>
      <c r="Q286" s="187"/>
      <c r="R286" s="187"/>
      <c r="S286" s="187"/>
      <c r="T286" s="187"/>
      <c r="U286" s="187"/>
    </row>
    <row r="287" spans="1:21" s="195" customFormat="1">
      <c r="A287" s="187"/>
      <c r="B287" s="187"/>
      <c r="C287" s="187"/>
      <c r="D287" s="187"/>
      <c r="E287" s="187"/>
      <c r="F287" s="187"/>
      <c r="G287" s="187"/>
      <c r="H287" s="187"/>
      <c r="I287" s="187"/>
      <c r="J287" s="187"/>
      <c r="K287" s="187"/>
      <c r="L287" s="187"/>
      <c r="M287" s="187"/>
      <c r="N287" s="187"/>
      <c r="O287" s="187"/>
      <c r="P287" s="187"/>
      <c r="Q287" s="187"/>
      <c r="R287" s="187"/>
      <c r="S287" s="187"/>
      <c r="T287" s="187"/>
      <c r="U287" s="187"/>
    </row>
    <row r="288" spans="1:21" s="195" customFormat="1">
      <c r="A288" s="187"/>
      <c r="B288" s="187"/>
      <c r="C288" s="187"/>
      <c r="D288" s="187"/>
      <c r="E288" s="187"/>
      <c r="F288" s="187"/>
      <c r="G288" s="187"/>
      <c r="H288" s="187"/>
      <c r="I288" s="187"/>
      <c r="J288" s="187"/>
      <c r="K288" s="187"/>
      <c r="L288" s="187"/>
      <c r="M288" s="187"/>
      <c r="N288" s="187"/>
      <c r="O288" s="187"/>
      <c r="P288" s="187"/>
      <c r="Q288" s="187"/>
      <c r="R288" s="187"/>
      <c r="S288" s="187"/>
      <c r="T288" s="187"/>
      <c r="U288" s="187"/>
    </row>
    <row r="289" spans="1:21" s="195" customFormat="1">
      <c r="A289" s="187"/>
      <c r="B289" s="187"/>
      <c r="C289" s="187"/>
      <c r="D289" s="187"/>
      <c r="E289" s="187"/>
      <c r="F289" s="187"/>
      <c r="G289" s="187"/>
      <c r="H289" s="187"/>
      <c r="I289" s="187"/>
      <c r="J289" s="187"/>
      <c r="K289" s="187"/>
      <c r="L289" s="187"/>
      <c r="M289" s="187"/>
      <c r="N289" s="187"/>
      <c r="O289" s="187"/>
      <c r="P289" s="187"/>
      <c r="Q289" s="187"/>
      <c r="R289" s="187"/>
      <c r="S289" s="187"/>
      <c r="T289" s="187"/>
      <c r="U289" s="187"/>
    </row>
    <row r="290" spans="1:21" s="195" customFormat="1">
      <c r="A290" s="187"/>
      <c r="B290" s="187"/>
      <c r="C290" s="187"/>
      <c r="D290" s="187"/>
      <c r="E290" s="187"/>
      <c r="F290" s="187"/>
      <c r="G290" s="187"/>
      <c r="H290" s="187"/>
      <c r="I290" s="187"/>
      <c r="J290" s="187"/>
      <c r="K290" s="187"/>
      <c r="L290" s="187"/>
      <c r="M290" s="187"/>
      <c r="N290" s="187"/>
      <c r="O290" s="187"/>
      <c r="P290" s="187"/>
      <c r="Q290" s="187"/>
      <c r="R290" s="187"/>
      <c r="S290" s="187"/>
      <c r="T290" s="187"/>
      <c r="U290" s="187"/>
    </row>
    <row r="291" spans="1:21" s="195" customFormat="1">
      <c r="A291" s="187"/>
      <c r="B291" s="187"/>
      <c r="C291" s="187"/>
      <c r="D291" s="187"/>
      <c r="E291" s="187"/>
      <c r="F291" s="187"/>
      <c r="G291" s="187"/>
      <c r="H291" s="187"/>
      <c r="I291" s="187"/>
      <c r="J291" s="187"/>
      <c r="K291" s="187"/>
      <c r="L291" s="187"/>
      <c r="M291" s="187"/>
      <c r="N291" s="187"/>
      <c r="O291" s="187"/>
      <c r="P291" s="187"/>
      <c r="Q291" s="187"/>
      <c r="R291" s="187"/>
      <c r="S291" s="187"/>
      <c r="T291" s="187"/>
      <c r="U291" s="187"/>
    </row>
    <row r="292" spans="1:21" s="195" customFormat="1">
      <c r="A292" s="187"/>
      <c r="B292" s="187"/>
      <c r="C292" s="187"/>
      <c r="D292" s="187"/>
      <c r="E292" s="187"/>
      <c r="F292" s="187"/>
      <c r="G292" s="187"/>
      <c r="H292" s="187"/>
      <c r="I292" s="187"/>
      <c r="J292" s="187"/>
      <c r="K292" s="187"/>
      <c r="L292" s="187"/>
      <c r="M292" s="187"/>
      <c r="N292" s="187"/>
      <c r="O292" s="187"/>
      <c r="P292" s="187"/>
      <c r="Q292" s="187"/>
      <c r="R292" s="187"/>
      <c r="S292" s="187"/>
      <c r="T292" s="187"/>
      <c r="U292" s="187"/>
    </row>
    <row r="293" spans="1:21" s="195" customFormat="1">
      <c r="A293" s="187"/>
      <c r="B293" s="187"/>
      <c r="C293" s="187"/>
      <c r="D293" s="187"/>
      <c r="E293" s="187"/>
      <c r="F293" s="187"/>
      <c r="G293" s="187"/>
      <c r="H293" s="187"/>
      <c r="I293" s="187"/>
      <c r="J293" s="187"/>
      <c r="K293" s="187"/>
      <c r="L293" s="187"/>
      <c r="M293" s="187"/>
      <c r="N293" s="187"/>
      <c r="O293" s="187"/>
      <c r="P293" s="187"/>
      <c r="Q293" s="187"/>
      <c r="R293" s="187"/>
      <c r="S293" s="187"/>
      <c r="T293" s="187"/>
      <c r="U293" s="187"/>
    </row>
    <row r="294" spans="1:21" s="195" customFormat="1">
      <c r="A294" s="187"/>
      <c r="B294" s="187"/>
      <c r="C294" s="187"/>
      <c r="D294" s="187"/>
      <c r="E294" s="187"/>
      <c r="F294" s="187"/>
      <c r="G294" s="187"/>
      <c r="H294" s="187"/>
      <c r="I294" s="187"/>
      <c r="J294" s="187"/>
      <c r="K294" s="187"/>
      <c r="L294" s="187"/>
      <c r="M294" s="187"/>
      <c r="N294" s="187"/>
      <c r="O294" s="187"/>
      <c r="P294" s="187"/>
      <c r="Q294" s="187"/>
      <c r="R294" s="187"/>
      <c r="S294" s="187"/>
      <c r="T294" s="187"/>
      <c r="U294" s="187"/>
    </row>
    <row r="295" spans="1:21" s="195" customFormat="1">
      <c r="A295" s="187"/>
      <c r="B295" s="187"/>
      <c r="C295" s="187"/>
      <c r="D295" s="187"/>
      <c r="E295" s="187"/>
      <c r="F295" s="187"/>
      <c r="G295" s="187"/>
      <c r="H295" s="187"/>
      <c r="I295" s="187"/>
      <c r="J295" s="187"/>
      <c r="K295" s="187"/>
      <c r="L295" s="187"/>
      <c r="M295" s="187"/>
      <c r="N295" s="187"/>
      <c r="O295" s="187"/>
      <c r="P295" s="187"/>
      <c r="Q295" s="187"/>
      <c r="R295" s="187"/>
      <c r="S295" s="187"/>
      <c r="T295" s="187"/>
      <c r="U295" s="187"/>
    </row>
    <row r="296" spans="1:21" s="195" customFormat="1">
      <c r="A296" s="187"/>
      <c r="B296" s="187"/>
      <c r="C296" s="187"/>
      <c r="D296" s="187"/>
      <c r="E296" s="187"/>
      <c r="F296" s="187"/>
      <c r="G296" s="187"/>
      <c r="H296" s="187"/>
      <c r="I296" s="187"/>
      <c r="J296" s="187"/>
      <c r="K296" s="187"/>
      <c r="L296" s="187"/>
      <c r="M296" s="187"/>
      <c r="N296" s="187"/>
      <c r="O296" s="187"/>
      <c r="P296" s="187"/>
      <c r="Q296" s="187"/>
      <c r="R296" s="187"/>
      <c r="S296" s="187"/>
      <c r="T296" s="187"/>
      <c r="U296" s="187"/>
    </row>
    <row r="297" spans="1:21" s="195" customFormat="1">
      <c r="A297" s="187"/>
      <c r="B297" s="187"/>
      <c r="C297" s="187"/>
      <c r="D297" s="187"/>
      <c r="E297" s="187"/>
      <c r="F297" s="187"/>
      <c r="G297" s="187"/>
      <c r="H297" s="187"/>
      <c r="I297" s="187"/>
      <c r="J297" s="187"/>
      <c r="K297" s="187"/>
      <c r="L297" s="187"/>
      <c r="M297" s="187"/>
      <c r="N297" s="187"/>
      <c r="O297" s="187"/>
      <c r="P297" s="187"/>
      <c r="Q297" s="187"/>
      <c r="R297" s="187"/>
      <c r="S297" s="187"/>
      <c r="T297" s="187"/>
      <c r="U297" s="187"/>
    </row>
    <row r="298" spans="1:21" s="195" customFormat="1">
      <c r="A298" s="187"/>
      <c r="B298" s="187"/>
      <c r="C298" s="187"/>
      <c r="D298" s="187"/>
      <c r="E298" s="187"/>
      <c r="F298" s="187"/>
      <c r="G298" s="187"/>
      <c r="H298" s="187"/>
      <c r="I298" s="187"/>
      <c r="J298" s="187"/>
      <c r="K298" s="187"/>
      <c r="L298" s="187"/>
      <c r="M298" s="187"/>
      <c r="N298" s="187"/>
      <c r="O298" s="187"/>
      <c r="P298" s="187"/>
      <c r="Q298" s="187"/>
      <c r="R298" s="187"/>
      <c r="S298" s="187"/>
      <c r="T298" s="187"/>
      <c r="U298" s="187"/>
    </row>
    <row r="299" spans="1:21" s="195" customFormat="1">
      <c r="A299" s="187"/>
      <c r="B299" s="187"/>
      <c r="C299" s="187"/>
      <c r="D299" s="187"/>
      <c r="E299" s="187"/>
      <c r="F299" s="187"/>
      <c r="G299" s="187"/>
      <c r="H299" s="187"/>
      <c r="I299" s="187"/>
      <c r="J299" s="187"/>
      <c r="K299" s="187"/>
      <c r="L299" s="187"/>
      <c r="M299" s="187"/>
      <c r="N299" s="187"/>
      <c r="O299" s="187"/>
      <c r="P299" s="187"/>
      <c r="Q299" s="187"/>
      <c r="R299" s="187"/>
      <c r="S299" s="187"/>
      <c r="T299" s="187"/>
      <c r="U299" s="187"/>
    </row>
    <row r="300" spans="1:21" s="195" customFormat="1">
      <c r="A300" s="187"/>
      <c r="B300" s="187"/>
      <c r="C300" s="187"/>
      <c r="D300" s="187"/>
      <c r="E300" s="187"/>
      <c r="F300" s="187"/>
      <c r="G300" s="187"/>
      <c r="H300" s="187"/>
      <c r="I300" s="187"/>
      <c r="J300" s="187"/>
      <c r="K300" s="187"/>
      <c r="L300" s="187"/>
      <c r="M300" s="187"/>
      <c r="N300" s="187"/>
      <c r="O300" s="187"/>
      <c r="P300" s="187"/>
      <c r="Q300" s="187"/>
      <c r="R300" s="187"/>
      <c r="S300" s="187"/>
      <c r="T300" s="187"/>
      <c r="U300" s="187"/>
    </row>
    <row r="301" spans="1:21" s="195" customFormat="1">
      <c r="A301" s="187"/>
      <c r="B301" s="187"/>
      <c r="C301" s="187"/>
      <c r="D301" s="187"/>
      <c r="E301" s="187"/>
      <c r="F301" s="187"/>
      <c r="G301" s="187"/>
      <c r="H301" s="187"/>
      <c r="I301" s="187"/>
      <c r="J301" s="187"/>
      <c r="K301" s="187"/>
      <c r="L301" s="187"/>
      <c r="M301" s="187"/>
      <c r="N301" s="187"/>
      <c r="O301" s="187"/>
      <c r="P301" s="187"/>
      <c r="Q301" s="187"/>
      <c r="R301" s="187"/>
      <c r="S301" s="187"/>
      <c r="T301" s="187"/>
      <c r="U301" s="187"/>
    </row>
    <row r="302" spans="1:21" s="195" customFormat="1" ht="15.75" thickBot="1">
      <c r="A302" s="188"/>
      <c r="B302" s="188"/>
      <c r="C302" s="188"/>
      <c r="D302" s="188"/>
      <c r="E302" s="188"/>
      <c r="F302" s="188"/>
      <c r="G302" s="188"/>
      <c r="H302" s="188"/>
      <c r="I302" s="188"/>
      <c r="J302" s="188"/>
      <c r="K302" s="188"/>
      <c r="L302" s="188"/>
      <c r="M302" s="188"/>
      <c r="N302" s="188"/>
      <c r="O302" s="188"/>
      <c r="P302" s="188"/>
      <c r="Q302" s="188"/>
      <c r="R302" s="188"/>
      <c r="S302" s="188"/>
      <c r="T302" s="188"/>
      <c r="U302" s="188"/>
    </row>
    <row r="303" spans="1:21" s="201" customFormat="1">
      <c r="A303" s="198" t="s">
        <v>82</v>
      </c>
      <c r="B303" s="325"/>
      <c r="C303" s="326"/>
      <c r="D303" s="327"/>
      <c r="E303" s="199"/>
      <c r="F303" s="199"/>
      <c r="G303" s="199">
        <f t="shared" ref="G303" si="0">COUNTIF(G$3:G$302,0)</f>
        <v>0</v>
      </c>
      <c r="H303" s="199"/>
      <c r="I303" s="199"/>
      <c r="J303" s="199"/>
      <c r="K303" s="199"/>
      <c r="L303" s="199">
        <f t="shared" ref="L303:U303" si="1">COUNTIF(L$3:L$302,0)</f>
        <v>0</v>
      </c>
      <c r="M303" s="199"/>
      <c r="N303" s="199">
        <f t="shared" si="1"/>
        <v>0</v>
      </c>
      <c r="O303" s="199">
        <f t="shared" si="1"/>
        <v>0</v>
      </c>
      <c r="P303" s="26"/>
      <c r="Q303" s="199">
        <f t="shared" si="1"/>
        <v>0</v>
      </c>
      <c r="R303" s="199">
        <f t="shared" si="1"/>
        <v>0</v>
      </c>
      <c r="S303" s="199">
        <f t="shared" si="1"/>
        <v>0</v>
      </c>
      <c r="T303" s="199"/>
      <c r="U303" s="200">
        <f t="shared" si="1"/>
        <v>0</v>
      </c>
    </row>
    <row r="304" spans="1:21" s="201" customFormat="1">
      <c r="A304" s="202" t="s">
        <v>83</v>
      </c>
      <c r="B304" s="203"/>
      <c r="C304" s="204">
        <f>COUNTIF(B$3:B$302,1)+COUNTIF(C$3:C$302,1)+COUNTIF(D$3:D$302,1)</f>
        <v>0</v>
      </c>
      <c r="D304" s="205"/>
      <c r="E304" s="206">
        <f t="shared" ref="E304:H304" si="2">COUNTIF(E$3:E$302,1)</f>
        <v>0</v>
      </c>
      <c r="F304" s="207">
        <f t="shared" si="2"/>
        <v>0</v>
      </c>
      <c r="G304" s="207">
        <f t="shared" si="2"/>
        <v>0</v>
      </c>
      <c r="H304" s="207">
        <f t="shared" si="2"/>
        <v>0</v>
      </c>
      <c r="I304" s="207">
        <f t="shared" ref="I304:U304" si="3">COUNTIF(I$3:I$302,1)</f>
        <v>0</v>
      </c>
      <c r="J304" s="207">
        <f t="shared" si="3"/>
        <v>0</v>
      </c>
      <c r="K304" s="207">
        <f t="shared" si="3"/>
        <v>0</v>
      </c>
      <c r="L304" s="207">
        <f t="shared" si="3"/>
        <v>0</v>
      </c>
      <c r="M304" s="207">
        <f t="shared" si="3"/>
        <v>0</v>
      </c>
      <c r="N304" s="207">
        <f t="shared" si="3"/>
        <v>0</v>
      </c>
      <c r="O304" s="207">
        <f t="shared" si="3"/>
        <v>0</v>
      </c>
      <c r="P304" s="103">
        <f t="shared" si="3"/>
        <v>0</v>
      </c>
      <c r="Q304" s="207">
        <f t="shared" si="3"/>
        <v>0</v>
      </c>
      <c r="R304" s="207">
        <f t="shared" si="3"/>
        <v>0</v>
      </c>
      <c r="S304" s="207">
        <f t="shared" si="3"/>
        <v>0</v>
      </c>
      <c r="T304" s="207">
        <f t="shared" si="3"/>
        <v>0</v>
      </c>
      <c r="U304" s="208">
        <f t="shared" si="3"/>
        <v>0</v>
      </c>
    </row>
    <row r="305" spans="1:21" s="201" customFormat="1">
      <c r="A305" s="202" t="s">
        <v>84</v>
      </c>
      <c r="B305" s="209"/>
      <c r="C305" s="210">
        <f>COUNTIF(B$3:B$302,2)+COUNTIF(C$3:C$302,2)+COUNTIF(D$3:D$302,2)</f>
        <v>0</v>
      </c>
      <c r="D305" s="211"/>
      <c r="E305" s="206">
        <f t="shared" ref="E305:H305" si="4">COUNTIF(E$3:E$302,2)</f>
        <v>0</v>
      </c>
      <c r="F305" s="207">
        <f t="shared" si="4"/>
        <v>0</v>
      </c>
      <c r="G305" s="207">
        <f t="shared" si="4"/>
        <v>0</v>
      </c>
      <c r="H305" s="207">
        <f t="shared" si="4"/>
        <v>0</v>
      </c>
      <c r="I305" s="207">
        <f t="shared" ref="I305:U305" si="5">COUNTIF(I$3:I$302,2)</f>
        <v>0</v>
      </c>
      <c r="J305" s="207">
        <f t="shared" si="5"/>
        <v>0</v>
      </c>
      <c r="K305" s="207">
        <f t="shared" si="5"/>
        <v>0</v>
      </c>
      <c r="L305" s="207">
        <f t="shared" si="5"/>
        <v>0</v>
      </c>
      <c r="M305" s="207">
        <f t="shared" si="5"/>
        <v>0</v>
      </c>
      <c r="N305" s="207">
        <f t="shared" si="5"/>
        <v>0</v>
      </c>
      <c r="O305" s="207">
        <f t="shared" si="5"/>
        <v>0</v>
      </c>
      <c r="P305" s="103">
        <f t="shared" si="5"/>
        <v>0</v>
      </c>
      <c r="Q305" s="207">
        <f t="shared" si="5"/>
        <v>0</v>
      </c>
      <c r="R305" s="207">
        <f t="shared" si="5"/>
        <v>0</v>
      </c>
      <c r="S305" s="207">
        <f t="shared" si="5"/>
        <v>0</v>
      </c>
      <c r="T305" s="207">
        <f t="shared" si="5"/>
        <v>0</v>
      </c>
      <c r="U305" s="208">
        <f t="shared" si="5"/>
        <v>0</v>
      </c>
    </row>
    <row r="306" spans="1:21" s="201" customFormat="1">
      <c r="A306" s="212" t="s">
        <v>85</v>
      </c>
      <c r="B306" s="328">
        <f>COUNTIF(B$3:B$302,3)+COUNTIF(C$3:C$302,3)+COUNTIF(D$3:D$302,3)</f>
        <v>0</v>
      </c>
      <c r="C306" s="329"/>
      <c r="D306" s="330"/>
      <c r="E306" s="207">
        <f t="shared" ref="E306:H306" si="6">COUNTIF(E$3:E$302,3)</f>
        <v>0</v>
      </c>
      <c r="F306" s="207">
        <f t="shared" si="6"/>
        <v>0</v>
      </c>
      <c r="G306" s="207">
        <f t="shared" si="6"/>
        <v>0</v>
      </c>
      <c r="H306" s="207">
        <f t="shared" si="6"/>
        <v>0</v>
      </c>
      <c r="I306" s="207">
        <f t="shared" ref="I306:U306" si="7">COUNTIF(I$3:I$302,3)</f>
        <v>0</v>
      </c>
      <c r="J306" s="207">
        <f t="shared" si="7"/>
        <v>0</v>
      </c>
      <c r="K306" s="207">
        <f t="shared" si="7"/>
        <v>0</v>
      </c>
      <c r="L306" s="207">
        <f t="shared" si="7"/>
        <v>0</v>
      </c>
      <c r="M306" s="207">
        <f t="shared" si="7"/>
        <v>0</v>
      </c>
      <c r="N306" s="207">
        <f t="shared" si="7"/>
        <v>0</v>
      </c>
      <c r="O306" s="207">
        <f t="shared" si="7"/>
        <v>0</v>
      </c>
      <c r="P306" s="103"/>
      <c r="Q306" s="207">
        <f t="shared" si="7"/>
        <v>0</v>
      </c>
      <c r="R306" s="207">
        <f t="shared" si="7"/>
        <v>0</v>
      </c>
      <c r="S306" s="207">
        <f t="shared" si="7"/>
        <v>0</v>
      </c>
      <c r="T306" s="207">
        <f t="shared" si="7"/>
        <v>0</v>
      </c>
      <c r="U306" s="208">
        <f t="shared" si="7"/>
        <v>0</v>
      </c>
    </row>
    <row r="307" spans="1:21" s="201" customFormat="1">
      <c r="A307" s="212" t="s">
        <v>86</v>
      </c>
      <c r="B307" s="316"/>
      <c r="C307" s="317"/>
      <c r="D307" s="318"/>
      <c r="E307" s="207"/>
      <c r="F307" s="207"/>
      <c r="G307" s="207">
        <f t="shared" ref="G307" si="8">COUNTIF(G$3:G$302,4)</f>
        <v>0</v>
      </c>
      <c r="H307" s="207"/>
      <c r="I307" s="207"/>
      <c r="J307" s="207"/>
      <c r="K307" s="207"/>
      <c r="L307" s="207">
        <f t="shared" ref="L307:U307" si="9">COUNTIF(L$3:L$302,4)</f>
        <v>0</v>
      </c>
      <c r="M307" s="207"/>
      <c r="N307" s="207">
        <f t="shared" si="9"/>
        <v>0</v>
      </c>
      <c r="O307" s="207">
        <f t="shared" si="9"/>
        <v>0</v>
      </c>
      <c r="P307" s="103"/>
      <c r="Q307" s="207">
        <f t="shared" si="9"/>
        <v>0</v>
      </c>
      <c r="R307" s="207">
        <f t="shared" si="9"/>
        <v>0</v>
      </c>
      <c r="S307" s="207">
        <f t="shared" si="9"/>
        <v>0</v>
      </c>
      <c r="T307" s="207"/>
      <c r="U307" s="208">
        <f t="shared" si="9"/>
        <v>0</v>
      </c>
    </row>
    <row r="308" spans="1:21" s="201" customFormat="1" ht="45.75" thickBot="1">
      <c r="A308" s="213" t="s">
        <v>87</v>
      </c>
      <c r="B308" s="209"/>
      <c r="C308" s="210">
        <f>COUNT(A3:A302)</f>
        <v>0</v>
      </c>
      <c r="D308" s="211"/>
      <c r="E308" s="214">
        <f t="shared" ref="E308:U308" si="10">SUM(E303:E307)</f>
        <v>0</v>
      </c>
      <c r="F308" s="215">
        <f t="shared" si="10"/>
        <v>0</v>
      </c>
      <c r="G308" s="215">
        <f t="shared" si="10"/>
        <v>0</v>
      </c>
      <c r="H308" s="215">
        <f t="shared" si="10"/>
        <v>0</v>
      </c>
      <c r="I308" s="215">
        <f t="shared" si="10"/>
        <v>0</v>
      </c>
      <c r="J308" s="215">
        <f t="shared" si="10"/>
        <v>0</v>
      </c>
      <c r="K308" s="215">
        <f t="shared" si="10"/>
        <v>0</v>
      </c>
      <c r="L308" s="215">
        <f t="shared" si="10"/>
        <v>0</v>
      </c>
      <c r="M308" s="215">
        <f t="shared" si="10"/>
        <v>0</v>
      </c>
      <c r="N308" s="215">
        <f t="shared" si="10"/>
        <v>0</v>
      </c>
      <c r="O308" s="215">
        <f t="shared" si="10"/>
        <v>0</v>
      </c>
      <c r="P308" s="105">
        <f t="shared" si="10"/>
        <v>0</v>
      </c>
      <c r="Q308" s="215">
        <f t="shared" si="10"/>
        <v>0</v>
      </c>
      <c r="R308" s="215">
        <f t="shared" si="10"/>
        <v>0</v>
      </c>
      <c r="S308" s="215">
        <f t="shared" si="10"/>
        <v>0</v>
      </c>
      <c r="T308" s="215">
        <f t="shared" si="10"/>
        <v>0</v>
      </c>
      <c r="U308" s="216">
        <f t="shared" si="10"/>
        <v>0</v>
      </c>
    </row>
    <row r="309" spans="1:21" s="201" customFormat="1" ht="15.75" thickBot="1">
      <c r="P309" s="106"/>
    </row>
    <row r="310" spans="1:21" s="201" customFormat="1" ht="15.75" thickBot="1">
      <c r="A310" s="217" t="s">
        <v>1</v>
      </c>
      <c r="B310" s="218"/>
      <c r="C310" s="219"/>
      <c r="D310" s="206"/>
      <c r="E310" s="220">
        <f>E304</f>
        <v>0</v>
      </c>
      <c r="F310" s="221">
        <f>F304</f>
        <v>0</v>
      </c>
      <c r="G310" s="221">
        <f>SUM(G3:G302)</f>
        <v>0</v>
      </c>
      <c r="H310" s="221">
        <f>H304</f>
        <v>0</v>
      </c>
      <c r="I310" s="221">
        <f>I304</f>
        <v>0</v>
      </c>
      <c r="J310" s="221">
        <f>J304</f>
        <v>0</v>
      </c>
      <c r="K310" s="221">
        <f>SUM(K3:K302)</f>
        <v>0</v>
      </c>
      <c r="L310" s="221">
        <f>SUM(L3:L302)</f>
        <v>0</v>
      </c>
      <c r="M310" s="221">
        <f>M305</f>
        <v>0</v>
      </c>
      <c r="N310" s="221">
        <f>SUM(N3:N302)</f>
        <v>0</v>
      </c>
      <c r="O310" s="221">
        <f>SUM(O3:O302)</f>
        <v>0</v>
      </c>
      <c r="P310" s="107">
        <f>P304</f>
        <v>0</v>
      </c>
      <c r="Q310" s="221">
        <f>SUM(Q3:Q302)</f>
        <v>0</v>
      </c>
      <c r="R310" s="221">
        <f>SUM(R3:R302)</f>
        <v>0</v>
      </c>
      <c r="S310" s="221">
        <f>SUM(S3:S302)</f>
        <v>0</v>
      </c>
      <c r="T310" s="221">
        <f>T304</f>
        <v>0</v>
      </c>
      <c r="U310" s="222">
        <f>SUM(U3:U302)</f>
        <v>0</v>
      </c>
    </row>
    <row r="311" spans="1:21" s="201" customFormat="1"/>
    <row r="312" spans="1:21" s="201" customFormat="1">
      <c r="A312" s="207" t="s">
        <v>148</v>
      </c>
    </row>
    <row r="313" spans="1:21" s="201" customFormat="1">
      <c r="A313" s="223"/>
    </row>
    <row r="314" spans="1:21" s="201" customFormat="1">
      <c r="A314" s="212" t="s">
        <v>83</v>
      </c>
      <c r="B314" s="224"/>
      <c r="C314" s="226" t="e">
        <f>C304/C308</f>
        <v>#DIV/0!</v>
      </c>
      <c r="D314" s="225"/>
    </row>
    <row r="315" spans="1:21" s="201" customFormat="1">
      <c r="A315" s="212" t="s">
        <v>84</v>
      </c>
      <c r="B315" s="224"/>
      <c r="C315" s="226" t="e">
        <f>C305/C308</f>
        <v>#DIV/0!</v>
      </c>
      <c r="D315" s="225"/>
    </row>
    <row r="316" spans="1:21" s="201" customFormat="1">
      <c r="A316" s="212"/>
    </row>
    <row r="317" spans="1:21" s="201" customFormat="1">
      <c r="A317" s="212"/>
    </row>
  </sheetData>
  <mergeCells count="5">
    <mergeCell ref="B307:D307"/>
    <mergeCell ref="B1:D1"/>
    <mergeCell ref="B2:D2"/>
    <mergeCell ref="B303:D303"/>
    <mergeCell ref="B306:D306"/>
  </mergeCells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M25"/>
  <sheetViews>
    <sheetView topLeftCell="A22" zoomScaleNormal="100" workbookViewId="0">
      <selection activeCell="B25" sqref="B25"/>
    </sheetView>
  </sheetViews>
  <sheetFormatPr defaultRowHeight="15"/>
  <cols>
    <col min="1" max="1" width="4.7109375" customWidth="1"/>
    <col min="2" max="2" width="26.2851562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1" width="11.28515625" customWidth="1"/>
    <col min="12" max="12" width="11.85546875" customWidth="1"/>
    <col min="13" max="13" width="0" hidden="1" customWidth="1"/>
  </cols>
  <sheetData>
    <row r="1" spans="1:13" ht="18.75">
      <c r="A1" s="280" t="s">
        <v>225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13" ht="16.5" thickBo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3" ht="16.5" thickBot="1">
      <c r="A3" s="162"/>
      <c r="B3" s="162" t="s">
        <v>72</v>
      </c>
      <c r="C3" s="336">
        <f>'Статистика Город'!B3</f>
        <v>0</v>
      </c>
      <c r="D3" s="337"/>
      <c r="E3" s="338"/>
      <c r="F3" s="162"/>
      <c r="G3" s="162"/>
      <c r="H3" s="162"/>
      <c r="I3" s="162"/>
      <c r="J3" s="162"/>
      <c r="K3" s="162"/>
      <c r="L3" s="162"/>
    </row>
    <row r="4" spans="1:13" ht="16.5" thickBot="1">
      <c r="A4" s="162"/>
      <c r="B4" s="162"/>
      <c r="C4" s="181"/>
      <c r="D4" s="181"/>
      <c r="E4" s="181"/>
      <c r="F4" s="162"/>
      <c r="G4" s="162"/>
      <c r="H4" s="162"/>
      <c r="I4" s="162"/>
      <c r="J4" s="162"/>
      <c r="K4" s="162"/>
      <c r="L4" s="162"/>
    </row>
    <row r="5" spans="1:13" ht="16.5" thickBot="1">
      <c r="A5" s="339" t="s">
        <v>179</v>
      </c>
      <c r="B5" s="339"/>
      <c r="C5" s="182">
        <f>'Опрос 6-12 лет'!B308</f>
        <v>0</v>
      </c>
      <c r="D5" s="181" t="s">
        <v>289</v>
      </c>
      <c r="E5" s="340" t="s">
        <v>290</v>
      </c>
      <c r="F5" s="340"/>
      <c r="G5" s="182" t="e">
        <f>'Опрос 6-12 лет'!B314</f>
        <v>#DIV/0!</v>
      </c>
      <c r="H5" s="162"/>
      <c r="I5" s="339" t="s">
        <v>291</v>
      </c>
      <c r="J5" s="339"/>
      <c r="K5" s="182" t="e">
        <f>'Опрос 6-12 лет'!B315</f>
        <v>#DIV/0!</v>
      </c>
      <c r="L5" s="162"/>
    </row>
    <row r="6" spans="1:13" ht="15.75" thickBot="1"/>
    <row r="7" spans="1:13" s="50" customFormat="1" ht="15" customHeight="1">
      <c r="A7" s="331" t="s">
        <v>6</v>
      </c>
      <c r="B7" s="333" t="s">
        <v>211</v>
      </c>
      <c r="C7" s="335" t="s">
        <v>178</v>
      </c>
      <c r="D7" s="335"/>
      <c r="E7" s="335"/>
      <c r="F7" s="335"/>
      <c r="G7" s="335"/>
      <c r="H7" s="335"/>
      <c r="I7" s="335"/>
      <c r="J7" s="335"/>
      <c r="K7" s="174"/>
      <c r="L7" s="97"/>
    </row>
    <row r="8" spans="1:13" s="51" customFormat="1" ht="48.75" thickBot="1">
      <c r="A8" s="332"/>
      <c r="B8" s="334"/>
      <c r="C8" s="58" t="s">
        <v>170</v>
      </c>
      <c r="D8" s="58" t="s">
        <v>171</v>
      </c>
      <c r="E8" s="59" t="s">
        <v>172</v>
      </c>
      <c r="F8" s="59" t="s">
        <v>173</v>
      </c>
      <c r="G8" s="59" t="s">
        <v>174</v>
      </c>
      <c r="H8" s="59" t="s">
        <v>175</v>
      </c>
      <c r="I8" s="59" t="s">
        <v>176</v>
      </c>
      <c r="J8" s="59" t="s">
        <v>177</v>
      </c>
      <c r="K8" s="175" t="s">
        <v>288</v>
      </c>
      <c r="L8" s="98" t="s">
        <v>179</v>
      </c>
    </row>
    <row r="9" spans="1:13" s="51" customFormat="1" ht="15.75" customHeight="1" thickBot="1">
      <c r="A9" s="341" t="s">
        <v>181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3"/>
      <c r="M9" s="2"/>
    </row>
    <row r="10" spans="1:13" s="51" customFormat="1" ht="37.5">
      <c r="A10" s="65" t="s">
        <v>13</v>
      </c>
      <c r="B10" s="53" t="s">
        <v>147</v>
      </c>
      <c r="C10" s="123">
        <f>'Опрос 6-12 лет'!D304</f>
        <v>0</v>
      </c>
      <c r="D10" s="123">
        <f>'Опрос 6-12 лет'!D305</f>
        <v>0</v>
      </c>
      <c r="E10" s="123">
        <f>'Опрос 6-12 лет'!D306</f>
        <v>0</v>
      </c>
      <c r="F10" s="124"/>
      <c r="G10" s="124"/>
      <c r="H10" s="124"/>
      <c r="I10" s="124"/>
      <c r="J10" s="124"/>
      <c r="K10" s="176"/>
      <c r="L10" s="125">
        <f>'Опрос 6-12 лет'!D308</f>
        <v>0</v>
      </c>
      <c r="M10" s="96">
        <f t="shared" ref="M10:M13" si="0">SUM(C10:E10)</f>
        <v>0</v>
      </c>
    </row>
    <row r="11" spans="1:13" s="51" customFormat="1" ht="37.5">
      <c r="A11" s="65" t="s">
        <v>14</v>
      </c>
      <c r="B11" s="53" t="s">
        <v>98</v>
      </c>
      <c r="C11" s="123">
        <f>'Опрос 6-12 лет'!E304</f>
        <v>0</v>
      </c>
      <c r="D11" s="123">
        <f>'Опрос 6-12 лет'!E305</f>
        <v>0</v>
      </c>
      <c r="E11" s="123">
        <f>'Опрос 6-12 лет'!E306</f>
        <v>0</v>
      </c>
      <c r="F11" s="124"/>
      <c r="G11" s="124"/>
      <c r="H11" s="124"/>
      <c r="I11" s="124"/>
      <c r="J11" s="124"/>
      <c r="K11" s="176"/>
      <c r="L11" s="125">
        <f>'Опрос 6-12 лет'!E308</f>
        <v>0</v>
      </c>
      <c r="M11" s="96">
        <f t="shared" si="0"/>
        <v>0</v>
      </c>
    </row>
    <row r="12" spans="1:13" s="51" customFormat="1" ht="61.5">
      <c r="A12" s="65" t="s">
        <v>15</v>
      </c>
      <c r="B12" s="268" t="s">
        <v>314</v>
      </c>
      <c r="C12" s="123">
        <f>'Опрос 6-12 лет'!F304</f>
        <v>0</v>
      </c>
      <c r="D12" s="123">
        <f>'Опрос 6-12 лет'!F305</f>
        <v>0</v>
      </c>
      <c r="E12" s="123">
        <f>'Опрос 6-12 лет'!F306</f>
        <v>0</v>
      </c>
      <c r="F12" s="124"/>
      <c r="G12" s="124"/>
      <c r="H12" s="124"/>
      <c r="I12" s="124"/>
      <c r="J12" s="124"/>
      <c r="K12" s="176"/>
      <c r="L12" s="125">
        <f>'Опрос 6-12 лет'!F308</f>
        <v>0</v>
      </c>
      <c r="M12" s="96">
        <f t="shared" si="0"/>
        <v>0</v>
      </c>
    </row>
    <row r="13" spans="1:13" s="51" customFormat="1" ht="49.5" customHeight="1">
      <c r="A13" s="65" t="s">
        <v>16</v>
      </c>
      <c r="B13" s="268" t="s">
        <v>315</v>
      </c>
      <c r="C13" s="123">
        <f>'Опрос 6-12 лет'!G304</f>
        <v>0</v>
      </c>
      <c r="D13" s="123">
        <f>'Опрос 6-12 лет'!G305</f>
        <v>0</v>
      </c>
      <c r="E13" s="123">
        <f>'Опрос 6-12 лет'!G306</f>
        <v>0</v>
      </c>
      <c r="F13" s="124"/>
      <c r="G13" s="124"/>
      <c r="H13" s="124"/>
      <c r="I13" s="124"/>
      <c r="J13" s="124"/>
      <c r="K13" s="176"/>
      <c r="L13" s="125">
        <f>'Опрос 6-12 лет'!G308</f>
        <v>0</v>
      </c>
      <c r="M13" s="96">
        <f t="shared" si="0"/>
        <v>0</v>
      </c>
    </row>
    <row r="14" spans="1:13" s="51" customFormat="1" ht="26.25" thickBot="1">
      <c r="A14" s="65" t="s">
        <v>17</v>
      </c>
      <c r="B14" s="53" t="s">
        <v>99</v>
      </c>
      <c r="C14" s="257">
        <f>'Опрос 6-12 лет'!H304</f>
        <v>0</v>
      </c>
      <c r="D14" s="257">
        <f>'Опрос 6-12 лет'!H305</f>
        <v>0</v>
      </c>
      <c r="E14" s="257">
        <f>'Опрос 6-12 лет'!H306</f>
        <v>0</v>
      </c>
      <c r="F14" s="255"/>
      <c r="G14" s="255"/>
      <c r="H14" s="255"/>
      <c r="I14" s="255"/>
      <c r="J14" s="255"/>
      <c r="K14" s="256"/>
      <c r="L14" s="125">
        <f>'Опрос 6-12 лет'!H308</f>
        <v>0</v>
      </c>
      <c r="M14" s="96">
        <f t="shared" ref="M14" si="1">SUM(F14:J14)</f>
        <v>0</v>
      </c>
    </row>
    <row r="15" spans="1:13" s="51" customFormat="1" ht="15.75" customHeight="1" thickBot="1">
      <c r="A15" s="341" t="s">
        <v>182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3"/>
      <c r="M15" s="2"/>
    </row>
    <row r="16" spans="1:13" s="51" customFormat="1" ht="50.25" thickBot="1">
      <c r="A16" s="93" t="s">
        <v>23</v>
      </c>
      <c r="B16" s="269" t="s">
        <v>317</v>
      </c>
      <c r="C16" s="129">
        <f>'Опрос 6-12 лет'!I304</f>
        <v>0</v>
      </c>
      <c r="D16" s="129">
        <f>'Опрос 6-12 лет'!I305</f>
        <v>0</v>
      </c>
      <c r="E16" s="129">
        <f>'Опрос 6-12 лет'!I306</f>
        <v>0</v>
      </c>
      <c r="F16" s="130"/>
      <c r="G16" s="130"/>
      <c r="H16" s="130"/>
      <c r="I16" s="130"/>
      <c r="J16" s="130"/>
      <c r="K16" s="179"/>
      <c r="L16" s="131">
        <f>'Опрос 6-12 лет'!I308</f>
        <v>0</v>
      </c>
      <c r="M16" s="96">
        <f>SUM(C16:E16)</f>
        <v>0</v>
      </c>
    </row>
    <row r="17" spans="1:13" s="50" customFormat="1" ht="15" customHeight="1">
      <c r="A17" s="331" t="s">
        <v>6</v>
      </c>
      <c r="B17" s="333" t="s">
        <v>211</v>
      </c>
      <c r="C17" s="335" t="s">
        <v>178</v>
      </c>
      <c r="D17" s="335"/>
      <c r="E17" s="335"/>
      <c r="F17" s="335"/>
      <c r="G17" s="335"/>
      <c r="H17" s="335"/>
      <c r="I17" s="335"/>
      <c r="J17" s="335"/>
      <c r="K17" s="174"/>
      <c r="L17" s="97"/>
    </row>
    <row r="18" spans="1:13" s="51" customFormat="1" ht="48.75" thickBot="1">
      <c r="A18" s="332"/>
      <c r="B18" s="334"/>
      <c r="C18" s="58" t="s">
        <v>170</v>
      </c>
      <c r="D18" s="58" t="s">
        <v>171</v>
      </c>
      <c r="E18" s="59" t="s">
        <v>172</v>
      </c>
      <c r="F18" s="59" t="s">
        <v>173</v>
      </c>
      <c r="G18" s="59" t="s">
        <v>174</v>
      </c>
      <c r="H18" s="59" t="s">
        <v>175</v>
      </c>
      <c r="I18" s="59" t="s">
        <v>176</v>
      </c>
      <c r="J18" s="59" t="s">
        <v>177</v>
      </c>
      <c r="K18" s="175" t="s">
        <v>288</v>
      </c>
      <c r="L18" s="98" t="s">
        <v>179</v>
      </c>
    </row>
    <row r="19" spans="1:13" ht="15.75" thickBot="1">
      <c r="A19" s="341" t="s">
        <v>184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L19" s="343"/>
      <c r="M19" s="2"/>
    </row>
    <row r="20" spans="1:13" ht="26.25" thickBot="1">
      <c r="A20" s="80" t="s">
        <v>118</v>
      </c>
      <c r="B20" s="108" t="s">
        <v>318</v>
      </c>
      <c r="C20" s="132">
        <f>'Опрос 6-12 лет'!J304</f>
        <v>0</v>
      </c>
      <c r="D20" s="132">
        <f>'Опрос 6-12 лет'!J305</f>
        <v>0</v>
      </c>
      <c r="E20" s="132">
        <f>'Опрос 6-12 лет'!J306</f>
        <v>0</v>
      </c>
      <c r="F20" s="133"/>
      <c r="G20" s="133"/>
      <c r="H20" s="133"/>
      <c r="I20" s="133"/>
      <c r="J20" s="133"/>
      <c r="K20" s="180"/>
      <c r="L20" s="134">
        <f>'Опрос 6-12 лет'!J308</f>
        <v>0</v>
      </c>
      <c r="M20" s="96">
        <f>SUM(C20:E20)</f>
        <v>0</v>
      </c>
    </row>
    <row r="21" spans="1:13" ht="15.75" thickBot="1">
      <c r="A21" s="341" t="s">
        <v>185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3"/>
      <c r="M21" s="2"/>
    </row>
    <row r="22" spans="1:13" ht="73.5">
      <c r="A22" s="82" t="s">
        <v>45</v>
      </c>
      <c r="B22" s="88" t="s">
        <v>192</v>
      </c>
      <c r="C22" s="135">
        <f>'Опрос 6-12 лет'!K304</f>
        <v>0</v>
      </c>
      <c r="D22" s="135">
        <f>'Опрос 6-12 лет'!K305</f>
        <v>0</v>
      </c>
      <c r="E22" s="135">
        <f>'Опрос 6-12 лет'!K306</f>
        <v>0</v>
      </c>
      <c r="F22" s="130"/>
      <c r="G22" s="130"/>
      <c r="H22" s="130"/>
      <c r="I22" s="130"/>
      <c r="J22" s="130"/>
      <c r="K22" s="179"/>
      <c r="L22" s="131">
        <f>'Опрос 6-12 лет'!K308</f>
        <v>0</v>
      </c>
      <c r="M22" s="96">
        <f t="shared" ref="M22:M23" si="2">SUM(C22:E22)</f>
        <v>0</v>
      </c>
    </row>
    <row r="23" spans="1:13" ht="86.25" thickBot="1">
      <c r="A23" s="83" t="s">
        <v>46</v>
      </c>
      <c r="B23" s="268" t="s">
        <v>319</v>
      </c>
      <c r="C23" s="136">
        <f>'Опрос 6-12 лет'!L304</f>
        <v>0</v>
      </c>
      <c r="D23" s="136">
        <f>'Опрос 6-12 лет'!L305</f>
        <v>0</v>
      </c>
      <c r="E23" s="136">
        <f>'Опрос 6-12 лет'!L306</f>
        <v>0</v>
      </c>
      <c r="F23" s="124"/>
      <c r="G23" s="124"/>
      <c r="H23" s="124"/>
      <c r="I23" s="124"/>
      <c r="J23" s="124"/>
      <c r="K23" s="176"/>
      <c r="L23" s="125">
        <f>'Опрос 6-12 лет'!L308</f>
        <v>0</v>
      </c>
      <c r="M23" s="96">
        <f t="shared" si="2"/>
        <v>0</v>
      </c>
    </row>
    <row r="24" spans="1:13" ht="15.75" thickBot="1">
      <c r="A24" s="341" t="s">
        <v>186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3"/>
      <c r="M24" s="2"/>
    </row>
    <row r="25" spans="1:13" ht="62.25" thickBot="1">
      <c r="A25" s="263" t="s">
        <v>53</v>
      </c>
      <c r="B25" s="270" t="s">
        <v>320</v>
      </c>
      <c r="C25" s="264">
        <f>'Опрос 6-12 лет'!M304</f>
        <v>0</v>
      </c>
      <c r="D25" s="264">
        <f>'Опрос 6-12 лет'!M305</f>
        <v>0</v>
      </c>
      <c r="E25" s="264">
        <f>'Опрос 6-12 лет'!M306</f>
        <v>0</v>
      </c>
      <c r="F25" s="265"/>
      <c r="G25" s="265"/>
      <c r="H25" s="265"/>
      <c r="I25" s="265"/>
      <c r="J25" s="265"/>
      <c r="K25" s="266"/>
      <c r="L25" s="267">
        <f>'Опрос 6-12 лет'!M308</f>
        <v>0</v>
      </c>
      <c r="M25" s="96">
        <f t="shared" ref="M25" si="3">SUM(C25:E25)</f>
        <v>0</v>
      </c>
    </row>
  </sheetData>
  <mergeCells count="16">
    <mergeCell ref="A9:L9"/>
    <mergeCell ref="A15:L15"/>
    <mergeCell ref="A19:L19"/>
    <mergeCell ref="A21:L21"/>
    <mergeCell ref="A24:L24"/>
    <mergeCell ref="A17:A18"/>
    <mergeCell ref="B17:B18"/>
    <mergeCell ref="C17:J17"/>
    <mergeCell ref="A1:L1"/>
    <mergeCell ref="A7:A8"/>
    <mergeCell ref="B7:B8"/>
    <mergeCell ref="C7:J7"/>
    <mergeCell ref="C3:E3"/>
    <mergeCell ref="A5:B5"/>
    <mergeCell ref="E5:F5"/>
    <mergeCell ref="I5:J5"/>
  </mergeCells>
  <pageMargins left="0.7" right="0.7" top="0.75" bottom="0.75" header="0.3" footer="0.3"/>
  <pageSetup paperSize="9" scale="96" orientation="landscape" horizontalDpi="200" verticalDpi="200" r:id="rId1"/>
  <rowBreaks count="1" manualBreakCount="1">
    <brk id="1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M44"/>
  <sheetViews>
    <sheetView topLeftCell="A19" zoomScaleNormal="100" zoomScaleSheetLayoutView="110" workbookViewId="0">
      <selection activeCell="A36" sqref="A36:XFD36"/>
    </sheetView>
  </sheetViews>
  <sheetFormatPr defaultRowHeight="15"/>
  <cols>
    <col min="1" max="1" width="4.7109375" customWidth="1"/>
    <col min="2" max="2" width="36.710937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1" width="11.28515625" customWidth="1"/>
    <col min="12" max="12" width="11.85546875" customWidth="1"/>
    <col min="13" max="13" width="0" hidden="1" customWidth="1"/>
  </cols>
  <sheetData>
    <row r="1" spans="1:13" ht="18.75">
      <c r="A1" s="280" t="s">
        <v>226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13" ht="16.5" thickBo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3" ht="16.5" thickBot="1">
      <c r="A3" s="162"/>
      <c r="B3" s="162" t="s">
        <v>72</v>
      </c>
      <c r="C3" s="336">
        <f>'Статистика Город'!B3</f>
        <v>0</v>
      </c>
      <c r="D3" s="337"/>
      <c r="E3" s="338"/>
      <c r="F3" s="162"/>
      <c r="G3" s="162"/>
      <c r="H3" s="162"/>
      <c r="I3" s="162"/>
      <c r="J3" s="162"/>
      <c r="K3" s="162"/>
      <c r="L3" s="162"/>
    </row>
    <row r="4" spans="1:13" ht="16.5" thickBot="1">
      <c r="A4" s="162"/>
      <c r="B4" s="162"/>
      <c r="C4" s="181"/>
      <c r="D4" s="181"/>
      <c r="E4" s="181"/>
      <c r="F4" s="162"/>
      <c r="G4" s="162"/>
      <c r="H4" s="162"/>
      <c r="I4" s="162"/>
      <c r="J4" s="162"/>
      <c r="K4" s="162"/>
      <c r="L4" s="162"/>
      <c r="M4" s="162"/>
    </row>
    <row r="5" spans="1:13" ht="16.5" thickBot="1">
      <c r="A5" s="339" t="s">
        <v>179</v>
      </c>
      <c r="B5" s="339"/>
      <c r="C5" s="182">
        <f>'Опрос 13-17 лет'!B308</f>
        <v>0</v>
      </c>
      <c r="D5" s="181" t="s">
        <v>289</v>
      </c>
      <c r="E5" s="340" t="s">
        <v>292</v>
      </c>
      <c r="F5" s="340"/>
      <c r="G5" s="182" t="e">
        <f>'Опрос 13-17 лет'!B314</f>
        <v>#DIV/0!</v>
      </c>
      <c r="H5" s="162"/>
      <c r="I5" s="339" t="s">
        <v>293</v>
      </c>
      <c r="J5" s="339"/>
      <c r="K5" s="182" t="e">
        <f>'Опрос 13-17 лет'!B315</f>
        <v>#DIV/0!</v>
      </c>
      <c r="M5" s="162"/>
    </row>
    <row r="6" spans="1:13" ht="15.75" thickBot="1"/>
    <row r="7" spans="1:13" s="50" customFormat="1" ht="15" customHeight="1">
      <c r="A7" s="331" t="s">
        <v>6</v>
      </c>
      <c r="B7" s="333" t="s">
        <v>211</v>
      </c>
      <c r="C7" s="335" t="s">
        <v>178</v>
      </c>
      <c r="D7" s="335"/>
      <c r="E7" s="335"/>
      <c r="F7" s="335"/>
      <c r="G7" s="335"/>
      <c r="H7" s="335"/>
      <c r="I7" s="335"/>
      <c r="J7" s="335"/>
      <c r="K7" s="174"/>
      <c r="L7" s="97"/>
    </row>
    <row r="8" spans="1:13" s="51" customFormat="1" ht="48.75" thickBot="1">
      <c r="A8" s="332"/>
      <c r="B8" s="334"/>
      <c r="C8" s="58" t="s">
        <v>170</v>
      </c>
      <c r="D8" s="58" t="s">
        <v>171</v>
      </c>
      <c r="E8" s="59" t="s">
        <v>172</v>
      </c>
      <c r="F8" s="59" t="s">
        <v>173</v>
      </c>
      <c r="G8" s="59" t="s">
        <v>174</v>
      </c>
      <c r="H8" s="59" t="s">
        <v>175</v>
      </c>
      <c r="I8" s="59" t="s">
        <v>176</v>
      </c>
      <c r="J8" s="59" t="s">
        <v>177</v>
      </c>
      <c r="K8" s="175" t="s">
        <v>288</v>
      </c>
      <c r="L8" s="98" t="s">
        <v>179</v>
      </c>
    </row>
    <row r="9" spans="1:13" s="51" customFormat="1" ht="15" customHeight="1" thickBot="1">
      <c r="A9" s="341" t="s">
        <v>180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3"/>
    </row>
    <row r="10" spans="1:13" s="51" customFormat="1" ht="49.5">
      <c r="A10" s="93" t="s">
        <v>7</v>
      </c>
      <c r="B10" s="88" t="s">
        <v>213</v>
      </c>
      <c r="C10" s="129">
        <f>'Опрос 13-17 лет'!D304</f>
        <v>0</v>
      </c>
      <c r="D10" s="129">
        <f>'Опрос 13-17 лет'!D305</f>
        <v>0</v>
      </c>
      <c r="E10" s="129">
        <f>'Опрос 13-17 лет'!D306</f>
        <v>0</v>
      </c>
      <c r="F10" s="130"/>
      <c r="G10" s="130"/>
      <c r="H10" s="130"/>
      <c r="I10" s="130"/>
      <c r="J10" s="130"/>
      <c r="K10" s="179"/>
      <c r="L10" s="131">
        <f>'Опрос 13-17 лет'!D308</f>
        <v>0</v>
      </c>
      <c r="M10" s="96">
        <f>SUM(C10:E10)</f>
        <v>0</v>
      </c>
    </row>
    <row r="11" spans="1:13" s="51" customFormat="1" ht="37.5">
      <c r="A11" s="62" t="s">
        <v>8</v>
      </c>
      <c r="B11" s="53" t="s">
        <v>214</v>
      </c>
      <c r="C11" s="123">
        <f>'Опрос 13-17 лет'!E304</f>
        <v>0</v>
      </c>
      <c r="D11" s="123">
        <f>'Опрос 13-17 лет'!E305</f>
        <v>0</v>
      </c>
      <c r="E11" s="123">
        <f>'Опрос 13-17 лет'!E306</f>
        <v>0</v>
      </c>
      <c r="F11" s="124"/>
      <c r="G11" s="124"/>
      <c r="H11" s="124"/>
      <c r="I11" s="124"/>
      <c r="J11" s="124"/>
      <c r="K11" s="176"/>
      <c r="L11" s="125">
        <f>'Опрос 13-17 лет'!E308</f>
        <v>0</v>
      </c>
      <c r="M11" s="96">
        <f t="shared" ref="M11:M13" si="0">SUM(C11:E11)</f>
        <v>0</v>
      </c>
    </row>
    <row r="12" spans="1:13" s="51" customFormat="1" ht="37.5">
      <c r="A12" s="62" t="s">
        <v>9</v>
      </c>
      <c r="B12" s="53" t="s">
        <v>215</v>
      </c>
      <c r="C12" s="123">
        <f>'Опрос 13-17 лет'!F304</f>
        <v>0</v>
      </c>
      <c r="D12" s="123">
        <f>'Опрос 13-17 лет'!F305</f>
        <v>0</v>
      </c>
      <c r="E12" s="123">
        <f>'Опрос 13-17 лет'!F306</f>
        <v>0</v>
      </c>
      <c r="F12" s="124"/>
      <c r="G12" s="124"/>
      <c r="H12" s="124"/>
      <c r="I12" s="124"/>
      <c r="J12" s="124"/>
      <c r="K12" s="176"/>
      <c r="L12" s="125">
        <f>'Опрос 13-17 лет'!F308</f>
        <v>0</v>
      </c>
      <c r="M12" s="96">
        <f t="shared" si="0"/>
        <v>0</v>
      </c>
    </row>
    <row r="13" spans="1:13" s="51" customFormat="1" ht="61.5">
      <c r="A13" s="62" t="s">
        <v>10</v>
      </c>
      <c r="B13" s="53" t="s">
        <v>216</v>
      </c>
      <c r="C13" s="123">
        <f>'Опрос 13-17 лет'!G304</f>
        <v>0</v>
      </c>
      <c r="D13" s="123">
        <f>'Опрос 13-17 лет'!G305</f>
        <v>0</v>
      </c>
      <c r="E13" s="123">
        <f>'Опрос 13-17 лет'!G306</f>
        <v>0</v>
      </c>
      <c r="F13" s="124"/>
      <c r="G13" s="124"/>
      <c r="H13" s="124"/>
      <c r="I13" s="124"/>
      <c r="J13" s="124"/>
      <c r="K13" s="176"/>
      <c r="L13" s="125">
        <f>'Опрос 13-17 лет'!G308</f>
        <v>0</v>
      </c>
      <c r="M13" s="96">
        <f t="shared" si="0"/>
        <v>0</v>
      </c>
    </row>
    <row r="14" spans="1:13" s="51" customFormat="1" ht="74.25" thickBot="1">
      <c r="A14" s="63" t="s">
        <v>11</v>
      </c>
      <c r="B14" s="59" t="s">
        <v>217</v>
      </c>
      <c r="C14" s="126"/>
      <c r="D14" s="126"/>
      <c r="E14" s="126"/>
      <c r="F14" s="127">
        <f>'Опрос 13-17 лет'!H303</f>
        <v>0</v>
      </c>
      <c r="G14" s="127">
        <f>'Опрос 13-17 лет'!H304</f>
        <v>0</v>
      </c>
      <c r="H14" s="127">
        <f>'Опрос 13-17 лет'!H305</f>
        <v>0</v>
      </c>
      <c r="I14" s="127">
        <f>'Опрос 13-17 лет'!H306</f>
        <v>0</v>
      </c>
      <c r="J14" s="127">
        <f>'Опрос 13-17 лет'!H307</f>
        <v>0</v>
      </c>
      <c r="K14" s="178">
        <f>$C$5-L14</f>
        <v>0</v>
      </c>
      <c r="L14" s="128">
        <f>'Опрос 13-17 лет'!H308</f>
        <v>0</v>
      </c>
      <c r="M14" s="96">
        <f>SUM(F14:J14)</f>
        <v>0</v>
      </c>
    </row>
    <row r="15" spans="1:13" s="50" customFormat="1" ht="15" customHeight="1">
      <c r="A15" s="331" t="s">
        <v>6</v>
      </c>
      <c r="B15" s="333" t="s">
        <v>211</v>
      </c>
      <c r="C15" s="335" t="s">
        <v>178</v>
      </c>
      <c r="D15" s="335"/>
      <c r="E15" s="335"/>
      <c r="F15" s="335"/>
      <c r="G15" s="335"/>
      <c r="H15" s="335"/>
      <c r="I15" s="335"/>
      <c r="J15" s="335"/>
      <c r="K15" s="174"/>
      <c r="L15" s="97"/>
    </row>
    <row r="16" spans="1:13" s="51" customFormat="1" ht="48.75" thickBot="1">
      <c r="A16" s="332"/>
      <c r="B16" s="334"/>
      <c r="C16" s="58" t="s">
        <v>170</v>
      </c>
      <c r="D16" s="58" t="s">
        <v>171</v>
      </c>
      <c r="E16" s="59" t="s">
        <v>172</v>
      </c>
      <c r="F16" s="59" t="s">
        <v>173</v>
      </c>
      <c r="G16" s="59" t="s">
        <v>174</v>
      </c>
      <c r="H16" s="59" t="s">
        <v>175</v>
      </c>
      <c r="I16" s="59" t="s">
        <v>176</v>
      </c>
      <c r="J16" s="59" t="s">
        <v>177</v>
      </c>
      <c r="K16" s="175" t="s">
        <v>288</v>
      </c>
      <c r="L16" s="98" t="s">
        <v>179</v>
      </c>
    </row>
    <row r="17" spans="1:13" s="51" customFormat="1" ht="15.75" customHeight="1" thickBot="1">
      <c r="A17" s="341" t="s">
        <v>181</v>
      </c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343"/>
      <c r="M17" s="2"/>
    </row>
    <row r="18" spans="1:13" s="51" customFormat="1" ht="15" customHeight="1">
      <c r="A18" s="65" t="s">
        <v>13</v>
      </c>
      <c r="B18" s="53" t="s">
        <v>149</v>
      </c>
      <c r="C18" s="123">
        <f>'Опрос 13-17 лет'!I304</f>
        <v>0</v>
      </c>
      <c r="D18" s="123">
        <f>'Опрос 13-17 лет'!I305</f>
        <v>0</v>
      </c>
      <c r="E18" s="123">
        <f>'Опрос 13-17 лет'!I306</f>
        <v>0</v>
      </c>
      <c r="F18" s="124"/>
      <c r="G18" s="124"/>
      <c r="H18" s="124"/>
      <c r="I18" s="124"/>
      <c r="J18" s="124"/>
      <c r="K18" s="176"/>
      <c r="L18" s="125">
        <f>'Опрос 13-17 лет'!I308</f>
        <v>0</v>
      </c>
      <c r="M18" s="96">
        <f t="shared" ref="M18:M20" si="1">SUM(C18:E18)</f>
        <v>0</v>
      </c>
    </row>
    <row r="19" spans="1:13" s="51" customFormat="1" ht="25.5">
      <c r="A19" s="65" t="s">
        <v>15</v>
      </c>
      <c r="B19" s="53" t="s">
        <v>150</v>
      </c>
      <c r="C19" s="123">
        <f>'Опрос 13-17 лет'!J304</f>
        <v>0</v>
      </c>
      <c r="D19" s="123">
        <f>'Опрос 13-17 лет'!J305</f>
        <v>0</v>
      </c>
      <c r="E19" s="123">
        <f>'Опрос 13-17 лет'!J306</f>
        <v>0</v>
      </c>
      <c r="F19" s="124"/>
      <c r="G19" s="124"/>
      <c r="H19" s="124"/>
      <c r="I19" s="124"/>
      <c r="J19" s="124"/>
      <c r="K19" s="176"/>
      <c r="L19" s="125">
        <f>'Опрос 13-17 лет'!J308</f>
        <v>0</v>
      </c>
      <c r="M19" s="96">
        <f t="shared" si="1"/>
        <v>0</v>
      </c>
    </row>
    <row r="20" spans="1:13" s="51" customFormat="1" ht="37.5">
      <c r="A20" s="65" t="s">
        <v>16</v>
      </c>
      <c r="B20" s="53" t="s">
        <v>228</v>
      </c>
      <c r="C20" s="123">
        <f>'Опрос 13-17 лет'!K304</f>
        <v>0</v>
      </c>
      <c r="D20" s="123">
        <f>'Опрос 13-17 лет'!K305</f>
        <v>0</v>
      </c>
      <c r="E20" s="123">
        <f>'Опрос 13-17 лет'!K306</f>
        <v>0</v>
      </c>
      <c r="F20" s="124"/>
      <c r="G20" s="124"/>
      <c r="H20" s="124"/>
      <c r="I20" s="124"/>
      <c r="J20" s="124"/>
      <c r="K20" s="176"/>
      <c r="L20" s="125">
        <f>'Опрос 13-17 лет'!K308</f>
        <v>0</v>
      </c>
      <c r="M20" s="96">
        <f t="shared" si="1"/>
        <v>0</v>
      </c>
    </row>
    <row r="21" spans="1:13" s="51" customFormat="1" ht="25.5">
      <c r="A21" s="65" t="s">
        <v>17</v>
      </c>
      <c r="B21" s="53" t="s">
        <v>151</v>
      </c>
      <c r="C21" s="257">
        <f>'Опрос 13-17 лет'!L304</f>
        <v>0</v>
      </c>
      <c r="D21" s="257">
        <f>'Опрос 13-17 лет'!L305</f>
        <v>0</v>
      </c>
      <c r="E21" s="257">
        <f>'Опрос 13-17 лет'!L306</f>
        <v>0</v>
      </c>
      <c r="F21" s="255"/>
      <c r="G21" s="255"/>
      <c r="H21" s="255"/>
      <c r="I21" s="255"/>
      <c r="J21" s="255"/>
      <c r="K21" s="256"/>
      <c r="L21" s="125">
        <f>'Опрос 13-17 лет'!L308</f>
        <v>0</v>
      </c>
      <c r="M21" s="96">
        <f t="shared" ref="M21:M22" si="2">SUM(F21:J21)</f>
        <v>0</v>
      </c>
    </row>
    <row r="22" spans="1:13" s="51" customFormat="1" ht="26.25" thickBot="1">
      <c r="A22" s="66" t="s">
        <v>18</v>
      </c>
      <c r="B22" s="59" t="s">
        <v>152</v>
      </c>
      <c r="C22" s="126"/>
      <c r="D22" s="126"/>
      <c r="E22" s="126"/>
      <c r="F22" s="127">
        <f>'Опрос 13-17 лет'!M303</f>
        <v>0</v>
      </c>
      <c r="G22" s="127">
        <f>'Опрос 13-17 лет'!M304</f>
        <v>0</v>
      </c>
      <c r="H22" s="127">
        <f>'Опрос 13-17 лет'!M305</f>
        <v>0</v>
      </c>
      <c r="I22" s="127">
        <f>'Опрос 13-17 лет'!M306</f>
        <v>0</v>
      </c>
      <c r="J22" s="127">
        <f>'Опрос 13-17 лет'!M307</f>
        <v>0</v>
      </c>
      <c r="K22" s="178">
        <f>$C$5-L22</f>
        <v>0</v>
      </c>
      <c r="L22" s="128">
        <f>'Опрос 13-17 лет'!M308</f>
        <v>0</v>
      </c>
      <c r="M22" s="96">
        <f t="shared" si="2"/>
        <v>0</v>
      </c>
    </row>
    <row r="23" spans="1:13" s="51" customFormat="1" ht="15.75" customHeight="1" thickBot="1">
      <c r="A23" s="341" t="s">
        <v>182</v>
      </c>
      <c r="B23" s="342"/>
      <c r="C23" s="342"/>
      <c r="D23" s="342"/>
      <c r="E23" s="342"/>
      <c r="F23" s="342"/>
      <c r="G23" s="342"/>
      <c r="H23" s="342"/>
      <c r="I23" s="342"/>
      <c r="J23" s="342"/>
      <c r="K23" s="342"/>
      <c r="L23" s="343"/>
      <c r="M23" s="2"/>
    </row>
    <row r="24" spans="1:13" s="51" customFormat="1" ht="61.5">
      <c r="A24" s="93" t="s">
        <v>23</v>
      </c>
      <c r="B24" s="88" t="s">
        <v>220</v>
      </c>
      <c r="C24" s="129">
        <f>'Опрос 13-17 лет'!N304</f>
        <v>0</v>
      </c>
      <c r="D24" s="129">
        <f>'Опрос 13-17 лет'!N305</f>
        <v>0</v>
      </c>
      <c r="E24" s="129">
        <f>'Опрос 13-17 лет'!N306</f>
        <v>0</v>
      </c>
      <c r="F24" s="130"/>
      <c r="G24" s="130"/>
      <c r="H24" s="130"/>
      <c r="I24" s="130"/>
      <c r="J24" s="130"/>
      <c r="K24" s="179"/>
      <c r="L24" s="131">
        <f>'Опрос 13-17 лет'!N308</f>
        <v>0</v>
      </c>
      <c r="M24" s="96">
        <f>SUM(C24:E24)</f>
        <v>0</v>
      </c>
    </row>
    <row r="25" spans="1:13" s="51" customFormat="1" ht="26.25" thickBot="1">
      <c r="A25" s="63" t="s">
        <v>24</v>
      </c>
      <c r="B25" s="59" t="s">
        <v>153</v>
      </c>
      <c r="C25" s="126"/>
      <c r="D25" s="126"/>
      <c r="E25" s="126"/>
      <c r="F25" s="127">
        <f>'Опрос 13-17 лет'!O303</f>
        <v>0</v>
      </c>
      <c r="G25" s="127">
        <f>'Опрос 13-17 лет'!O304</f>
        <v>0</v>
      </c>
      <c r="H25" s="127">
        <f>'Опрос 13-17 лет'!O305</f>
        <v>0</v>
      </c>
      <c r="I25" s="127">
        <f>'Опрос 13-17 лет'!O306</f>
        <v>0</v>
      </c>
      <c r="J25" s="127">
        <f>'Опрос 13-17 лет'!O307</f>
        <v>0</v>
      </c>
      <c r="K25" s="178">
        <f>$C$5-L25</f>
        <v>0</v>
      </c>
      <c r="L25" s="128">
        <f>'Опрос 13-17 лет'!O308</f>
        <v>0</v>
      </c>
      <c r="M25" s="96">
        <f>SUM(F25:J25)</f>
        <v>0</v>
      </c>
    </row>
    <row r="26" spans="1:13" s="51" customFormat="1" ht="15.75" customHeight="1" thickBot="1">
      <c r="A26" s="341" t="s">
        <v>183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2"/>
      <c r="L26" s="343"/>
      <c r="M26" s="2"/>
    </row>
    <row r="27" spans="1:13" ht="73.5">
      <c r="A27" s="93" t="s">
        <v>31</v>
      </c>
      <c r="B27" s="88" t="s">
        <v>221</v>
      </c>
      <c r="C27" s="129">
        <f>'Опрос 13-17 лет'!P304</f>
        <v>0</v>
      </c>
      <c r="D27" s="129">
        <f>'Опрос 13-17 лет'!P305</f>
        <v>0</v>
      </c>
      <c r="E27" s="129">
        <f>'Опрос 13-17 лет'!P306</f>
        <v>0</v>
      </c>
      <c r="F27" s="130"/>
      <c r="G27" s="130"/>
      <c r="H27" s="130"/>
      <c r="I27" s="130"/>
      <c r="J27" s="130"/>
      <c r="K27" s="179"/>
      <c r="L27" s="131">
        <f>'Опрос 13-17 лет'!P308</f>
        <v>0</v>
      </c>
      <c r="M27" s="96">
        <f t="shared" ref="M27:M30" si="3">SUM(C27:E27)</f>
        <v>0</v>
      </c>
    </row>
    <row r="28" spans="1:13" ht="18.75">
      <c r="A28" s="69" t="s">
        <v>32</v>
      </c>
      <c r="B28" s="70" t="s">
        <v>154</v>
      </c>
      <c r="C28" s="140">
        <f>'Опрос 13-17 лет'!Q304</f>
        <v>0</v>
      </c>
      <c r="D28" s="140">
        <f>'Опрос 13-17 лет'!Q305</f>
        <v>0</v>
      </c>
      <c r="E28" s="140">
        <f>'Опрос 13-17 лет'!Q306</f>
        <v>0</v>
      </c>
      <c r="F28" s="133"/>
      <c r="G28" s="133"/>
      <c r="H28" s="133"/>
      <c r="I28" s="133"/>
      <c r="J28" s="133"/>
      <c r="K28" s="185"/>
      <c r="L28" s="141">
        <f>'Опрос 13-17 лет'!Q308</f>
        <v>0</v>
      </c>
      <c r="M28" s="96">
        <f t="shared" si="3"/>
        <v>0</v>
      </c>
    </row>
    <row r="29" spans="1:13" ht="37.5">
      <c r="A29" s="62" t="s">
        <v>33</v>
      </c>
      <c r="B29" s="53" t="s">
        <v>155</v>
      </c>
      <c r="C29" s="123">
        <f>'Опрос 13-17 лет'!R304</f>
        <v>0</v>
      </c>
      <c r="D29" s="123">
        <f>'Опрос 13-17 лет'!R305</f>
        <v>0</v>
      </c>
      <c r="E29" s="123">
        <f>'Опрос 13-17 лет'!R306</f>
        <v>0</v>
      </c>
      <c r="F29" s="124"/>
      <c r="G29" s="124"/>
      <c r="H29" s="124"/>
      <c r="I29" s="124"/>
      <c r="J29" s="124"/>
      <c r="K29" s="176"/>
      <c r="L29" s="125">
        <f>'Опрос 13-17 лет'!R308</f>
        <v>0</v>
      </c>
      <c r="M29" s="96">
        <f t="shared" si="3"/>
        <v>0</v>
      </c>
    </row>
    <row r="30" spans="1:13" ht="18.75">
      <c r="A30" s="62" t="s">
        <v>34</v>
      </c>
      <c r="B30" s="53" t="s">
        <v>156</v>
      </c>
      <c r="C30" s="123">
        <f>'Опрос 13-17 лет'!S304</f>
        <v>0</v>
      </c>
      <c r="D30" s="123">
        <f>'Опрос 13-17 лет'!S305</f>
        <v>0</v>
      </c>
      <c r="E30" s="123">
        <f>'Опрос 13-17 лет'!S306</f>
        <v>0</v>
      </c>
      <c r="F30" s="124"/>
      <c r="G30" s="124"/>
      <c r="H30" s="124"/>
      <c r="I30" s="124"/>
      <c r="J30" s="124"/>
      <c r="K30" s="176"/>
      <c r="L30" s="125">
        <f>'Опрос 13-17 лет'!S308</f>
        <v>0</v>
      </c>
      <c r="M30" s="96">
        <f t="shared" si="3"/>
        <v>0</v>
      </c>
    </row>
    <row r="31" spans="1:13" ht="26.25" thickBot="1">
      <c r="A31" s="63" t="s">
        <v>35</v>
      </c>
      <c r="B31" s="59" t="s">
        <v>157</v>
      </c>
      <c r="C31" s="126"/>
      <c r="D31" s="126"/>
      <c r="E31" s="126"/>
      <c r="F31" s="127">
        <f>'Опрос 13-17 лет'!T303</f>
        <v>0</v>
      </c>
      <c r="G31" s="127">
        <f>'Опрос 13-17 лет'!T304</f>
        <v>0</v>
      </c>
      <c r="H31" s="127">
        <f>'Опрос 13-17 лет'!T305</f>
        <v>0</v>
      </c>
      <c r="I31" s="127">
        <f>'Опрос 13-17 лет'!T306</f>
        <v>0</v>
      </c>
      <c r="J31" s="127">
        <f>'Опрос 13-17 лет'!T307</f>
        <v>0</v>
      </c>
      <c r="K31" s="178">
        <f>$C$5-L31</f>
        <v>0</v>
      </c>
      <c r="L31" s="128">
        <f>'Опрос 13-17 лет'!T308</f>
        <v>0</v>
      </c>
      <c r="M31" s="96">
        <f>SUM(F31:J31)</f>
        <v>0</v>
      </c>
    </row>
    <row r="32" spans="1:13" s="50" customFormat="1" ht="15" customHeight="1">
      <c r="A32" s="331" t="s">
        <v>6</v>
      </c>
      <c r="B32" s="333" t="s">
        <v>211</v>
      </c>
      <c r="C32" s="335" t="s">
        <v>178</v>
      </c>
      <c r="D32" s="335"/>
      <c r="E32" s="335"/>
      <c r="F32" s="335"/>
      <c r="G32" s="335"/>
      <c r="H32" s="335"/>
      <c r="I32" s="335"/>
      <c r="J32" s="335"/>
      <c r="K32" s="174"/>
      <c r="L32" s="97"/>
    </row>
    <row r="33" spans="1:13" s="51" customFormat="1" ht="48.75" thickBot="1">
      <c r="A33" s="332"/>
      <c r="B33" s="334"/>
      <c r="C33" s="58" t="s">
        <v>170</v>
      </c>
      <c r="D33" s="58" t="s">
        <v>171</v>
      </c>
      <c r="E33" s="59" t="s">
        <v>172</v>
      </c>
      <c r="F33" s="59" t="s">
        <v>173</v>
      </c>
      <c r="G33" s="59" t="s">
        <v>174</v>
      </c>
      <c r="H33" s="59" t="s">
        <v>175</v>
      </c>
      <c r="I33" s="59" t="s">
        <v>176</v>
      </c>
      <c r="J33" s="59" t="s">
        <v>177</v>
      </c>
      <c r="K33" s="175" t="s">
        <v>288</v>
      </c>
      <c r="L33" s="98" t="s">
        <v>179</v>
      </c>
    </row>
    <row r="34" spans="1:13" ht="15.75" thickBot="1">
      <c r="A34" s="341" t="s">
        <v>184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3"/>
      <c r="M34" s="2"/>
    </row>
    <row r="35" spans="1:13" ht="25.5">
      <c r="A35" s="80" t="s">
        <v>118</v>
      </c>
      <c r="B35" s="108" t="s">
        <v>193</v>
      </c>
      <c r="C35" s="132">
        <f>'Опрос 13-17 лет'!U304</f>
        <v>0</v>
      </c>
      <c r="D35" s="132">
        <f>'Опрос 13-17 лет'!U305</f>
        <v>0</v>
      </c>
      <c r="E35" s="132">
        <f>'Опрос 13-17 лет'!U306</f>
        <v>0</v>
      </c>
      <c r="F35" s="133"/>
      <c r="G35" s="133"/>
      <c r="H35" s="133"/>
      <c r="I35" s="133"/>
      <c r="J35" s="133"/>
      <c r="K35" s="180"/>
      <c r="L35" s="134">
        <f>'Опрос 13-17 лет'!U308</f>
        <v>0</v>
      </c>
      <c r="M35" s="96">
        <f>SUM(C35:E35)</f>
        <v>0</v>
      </c>
    </row>
    <row r="36" spans="1:13" ht="26.25" thickBot="1">
      <c r="A36" s="63" t="s">
        <v>203</v>
      </c>
      <c r="B36" s="59" t="s">
        <v>158</v>
      </c>
      <c r="C36" s="126"/>
      <c r="D36" s="126"/>
      <c r="E36" s="126"/>
      <c r="F36" s="127">
        <f>'Опрос 13-17 лет'!V303</f>
        <v>0</v>
      </c>
      <c r="G36" s="127">
        <f>'Опрос 13-17 лет'!V304</f>
        <v>0</v>
      </c>
      <c r="H36" s="127">
        <f>'Опрос 13-17 лет'!V305</f>
        <v>0</v>
      </c>
      <c r="I36" s="127">
        <f>'Опрос 13-17 лет'!V306</f>
        <v>0</v>
      </c>
      <c r="J36" s="127">
        <f>'Опрос 13-17 лет'!V307</f>
        <v>0</v>
      </c>
      <c r="K36" s="178">
        <f>$C$5-L36</f>
        <v>0</v>
      </c>
      <c r="L36" s="128">
        <f>'Опрос 13-17 лет'!V308</f>
        <v>0</v>
      </c>
      <c r="M36" s="96">
        <f>SUM(F36:J36)</f>
        <v>0</v>
      </c>
    </row>
    <row r="37" spans="1:13" ht="15.75" thickBot="1">
      <c r="A37" s="341" t="s">
        <v>185</v>
      </c>
      <c r="B37" s="342"/>
      <c r="C37" s="342"/>
      <c r="D37" s="342"/>
      <c r="E37" s="342"/>
      <c r="F37" s="342"/>
      <c r="G37" s="342"/>
      <c r="H37" s="342"/>
      <c r="I37" s="342"/>
      <c r="J37" s="342"/>
      <c r="K37" s="342"/>
      <c r="L37" s="343"/>
      <c r="M37" s="2"/>
    </row>
    <row r="38" spans="1:13" ht="49.5">
      <c r="A38" s="82" t="s">
        <v>45</v>
      </c>
      <c r="B38" s="88" t="s">
        <v>194</v>
      </c>
      <c r="C38" s="135">
        <f>'Опрос 13-17 лет'!W304</f>
        <v>0</v>
      </c>
      <c r="D38" s="135">
        <f>'Опрос 13-17 лет'!W305</f>
        <v>0</v>
      </c>
      <c r="E38" s="135">
        <f>'Опрос 13-17 лет'!W306</f>
        <v>0</v>
      </c>
      <c r="F38" s="130"/>
      <c r="G38" s="130"/>
      <c r="H38" s="130"/>
      <c r="I38" s="130"/>
      <c r="J38" s="130"/>
      <c r="K38" s="179"/>
      <c r="L38" s="131">
        <f>'Опрос 13-17 лет'!W308</f>
        <v>0</v>
      </c>
      <c r="M38" s="96">
        <f t="shared" ref="M38:M40" si="4">SUM(C38:E38)</f>
        <v>0</v>
      </c>
    </row>
    <row r="39" spans="1:13" ht="49.5">
      <c r="A39" s="83" t="s">
        <v>46</v>
      </c>
      <c r="B39" s="53" t="s">
        <v>195</v>
      </c>
      <c r="C39" s="136">
        <f>'Опрос 13-17 лет'!X304</f>
        <v>0</v>
      </c>
      <c r="D39" s="136">
        <f>'Опрос 13-17 лет'!X305</f>
        <v>0</v>
      </c>
      <c r="E39" s="136">
        <f>'Опрос 13-17 лет'!X306</f>
        <v>0</v>
      </c>
      <c r="F39" s="124"/>
      <c r="G39" s="124"/>
      <c r="H39" s="124"/>
      <c r="I39" s="124"/>
      <c r="J39" s="124"/>
      <c r="K39" s="176"/>
      <c r="L39" s="125">
        <f>'Опрос 13-17 лет'!X308</f>
        <v>0</v>
      </c>
      <c r="M39" s="96">
        <f t="shared" si="4"/>
        <v>0</v>
      </c>
    </row>
    <row r="40" spans="1:13" ht="37.5">
      <c r="A40" s="83" t="s">
        <v>47</v>
      </c>
      <c r="B40" s="53" t="s">
        <v>229</v>
      </c>
      <c r="C40" s="136">
        <f>'Опрос 13-17 лет'!Z304</f>
        <v>0</v>
      </c>
      <c r="D40" s="136">
        <f>'Опрос 13-17 лет'!Z305</f>
        <v>0</v>
      </c>
      <c r="E40" s="136">
        <f>'Опрос 13-17 лет'!Z306</f>
        <v>0</v>
      </c>
      <c r="F40" s="124"/>
      <c r="G40" s="124"/>
      <c r="H40" s="124"/>
      <c r="I40" s="124"/>
      <c r="J40" s="124"/>
      <c r="K40" s="176"/>
      <c r="L40" s="125">
        <f>'Опрос 13-17 лет'!Y310</f>
        <v>0</v>
      </c>
      <c r="M40" s="96">
        <f t="shared" si="4"/>
        <v>0</v>
      </c>
    </row>
    <row r="41" spans="1:13" ht="26.25" thickBot="1">
      <c r="A41" s="85" t="s">
        <v>212</v>
      </c>
      <c r="B41" s="59" t="s">
        <v>159</v>
      </c>
      <c r="C41" s="126"/>
      <c r="D41" s="126"/>
      <c r="E41" s="126"/>
      <c r="F41" s="127">
        <f>'Опрос 13-17 лет'!AA303</f>
        <v>0</v>
      </c>
      <c r="G41" s="127">
        <f>'Опрос 13-17 лет'!AA304</f>
        <v>0</v>
      </c>
      <c r="H41" s="127">
        <f>'Опрос 13-17 лет'!AA305</f>
        <v>0</v>
      </c>
      <c r="I41" s="127">
        <f>'Опрос 13-17 лет'!AA306</f>
        <v>0</v>
      </c>
      <c r="J41" s="127">
        <f>'Опрос 13-17 лет'!AA307</f>
        <v>0</v>
      </c>
      <c r="K41" s="178">
        <f>$C$5-L41</f>
        <v>0</v>
      </c>
      <c r="L41" s="128">
        <f>'Опрос 13-17 лет'!AA308</f>
        <v>0</v>
      </c>
      <c r="M41" s="96">
        <f>SUM(F41:J41)</f>
        <v>0</v>
      </c>
    </row>
    <row r="42" spans="1:13" ht="15.75" thickBot="1">
      <c r="A42" s="341" t="s">
        <v>186</v>
      </c>
      <c r="B42" s="342"/>
      <c r="C42" s="342"/>
      <c r="D42" s="342"/>
      <c r="E42" s="342"/>
      <c r="F42" s="342"/>
      <c r="G42" s="342"/>
      <c r="H42" s="342"/>
      <c r="I42" s="342"/>
      <c r="J42" s="342"/>
      <c r="K42" s="342"/>
      <c r="L42" s="343"/>
      <c r="M42" s="2"/>
    </row>
    <row r="43" spans="1:13" ht="61.5">
      <c r="A43" s="62" t="s">
        <v>53</v>
      </c>
      <c r="B43" s="53" t="s">
        <v>160</v>
      </c>
      <c r="C43" s="123">
        <f>'Опрос 13-17 лет'!AB304</f>
        <v>0</v>
      </c>
      <c r="D43" s="123">
        <f>'Опрос 13-17 лет'!AB305</f>
        <v>0</v>
      </c>
      <c r="E43" s="123">
        <f>'Опрос 13-17 лет'!AB306</f>
        <v>0</v>
      </c>
      <c r="F43" s="124"/>
      <c r="G43" s="124"/>
      <c r="H43" s="124"/>
      <c r="I43" s="124"/>
      <c r="J43" s="124"/>
      <c r="K43" s="176"/>
      <c r="L43" s="125">
        <f>'Опрос 13-17 лет'!AB308</f>
        <v>0</v>
      </c>
      <c r="M43" s="96">
        <f t="shared" ref="M43" si="5">SUM(C43:E43)</f>
        <v>0</v>
      </c>
    </row>
    <row r="44" spans="1:13" ht="26.25" thickBot="1">
      <c r="A44" s="63" t="s">
        <v>54</v>
      </c>
      <c r="B44" s="59" t="s">
        <v>161</v>
      </c>
      <c r="C44" s="126"/>
      <c r="D44" s="126"/>
      <c r="E44" s="126"/>
      <c r="F44" s="127">
        <f>'Опрос 13-17 лет'!AC303</f>
        <v>0</v>
      </c>
      <c r="G44" s="127">
        <f>'Опрос 13-17 лет'!AC304</f>
        <v>0</v>
      </c>
      <c r="H44" s="127">
        <f>'Опрос 13-17 лет'!AC305</f>
        <v>0</v>
      </c>
      <c r="I44" s="127">
        <f>'Опрос 13-17 лет'!AC306</f>
        <v>0</v>
      </c>
      <c r="J44" s="127">
        <f>'Опрос 13-17 лет'!AC307</f>
        <v>0</v>
      </c>
      <c r="K44" s="178">
        <f>$C$5-L44</f>
        <v>0</v>
      </c>
      <c r="L44" s="128">
        <f>'Опрос 13-17 лет'!AC308</f>
        <v>0</v>
      </c>
      <c r="M44" s="96">
        <f>SUM(F44:J44)</f>
        <v>0</v>
      </c>
    </row>
  </sheetData>
  <mergeCells count="21">
    <mergeCell ref="A23:L23"/>
    <mergeCell ref="A26:L26"/>
    <mergeCell ref="A34:L34"/>
    <mergeCell ref="A37:L37"/>
    <mergeCell ref="A42:L42"/>
    <mergeCell ref="A32:A33"/>
    <mergeCell ref="B32:B33"/>
    <mergeCell ref="C32:J32"/>
    <mergeCell ref="A17:L17"/>
    <mergeCell ref="C3:E3"/>
    <mergeCell ref="A1:L1"/>
    <mergeCell ref="A7:A8"/>
    <mergeCell ref="B7:B8"/>
    <mergeCell ref="C7:J7"/>
    <mergeCell ref="A9:L9"/>
    <mergeCell ref="A15:A16"/>
    <mergeCell ref="B15:B16"/>
    <mergeCell ref="C15:J15"/>
    <mergeCell ref="A5:B5"/>
    <mergeCell ref="E5:F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horizontalDpi="200" verticalDpi="200" r:id="rId1"/>
  <rowBreaks count="2" manualBreakCount="2">
    <brk id="14" max="10" man="1"/>
    <brk id="31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M35"/>
  <sheetViews>
    <sheetView topLeftCell="B10" zoomScaleNormal="100" zoomScaleSheetLayoutView="100" workbookViewId="0">
      <selection activeCell="L19" sqref="L19"/>
    </sheetView>
  </sheetViews>
  <sheetFormatPr defaultRowHeight="15"/>
  <cols>
    <col min="1" max="1" width="4.7109375" customWidth="1"/>
    <col min="2" max="2" width="26.28515625" customWidth="1"/>
    <col min="3" max="5" width="9.140625" customWidth="1"/>
    <col min="6" max="6" width="11" customWidth="1"/>
    <col min="7" max="7" width="11.28515625" customWidth="1"/>
    <col min="8" max="9" width="9.140625" customWidth="1"/>
    <col min="10" max="11" width="11.28515625" customWidth="1"/>
    <col min="12" max="12" width="11.85546875" customWidth="1"/>
    <col min="13" max="13" width="0" hidden="1" customWidth="1"/>
  </cols>
  <sheetData>
    <row r="1" spans="1:13" ht="18.75">
      <c r="A1" s="280" t="s">
        <v>227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13" ht="16.5" thickBo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3" ht="16.5" thickBot="1">
      <c r="A3" s="162"/>
      <c r="B3" s="162" t="s">
        <v>72</v>
      </c>
      <c r="C3" s="336">
        <f>'Статистика Город'!B3</f>
        <v>0</v>
      </c>
      <c r="D3" s="337"/>
      <c r="E3" s="338"/>
      <c r="F3" s="162"/>
      <c r="G3" s="162"/>
      <c r="H3" s="162"/>
      <c r="I3" s="162"/>
      <c r="J3" s="162"/>
      <c r="K3" s="162"/>
      <c r="L3" s="162"/>
    </row>
    <row r="4" spans="1:13" ht="16.5" thickBot="1">
      <c r="A4" s="162"/>
      <c r="B4" s="162"/>
      <c r="C4" s="181"/>
      <c r="D4" s="181"/>
      <c r="E4" s="181"/>
      <c r="F4" s="162"/>
      <c r="G4" s="162"/>
      <c r="H4" s="162"/>
      <c r="I4" s="162"/>
      <c r="J4" s="162"/>
      <c r="K4" s="162"/>
      <c r="L4" s="162"/>
      <c r="M4" s="162"/>
    </row>
    <row r="5" spans="1:13" ht="32.25" customHeight="1" thickBot="1">
      <c r="A5" s="339" t="s">
        <v>179</v>
      </c>
      <c r="B5" s="339"/>
      <c r="C5" s="182">
        <f>'Опрос Родители'!C308</f>
        <v>0</v>
      </c>
      <c r="D5" s="181" t="s">
        <v>289</v>
      </c>
      <c r="E5" s="344" t="s">
        <v>294</v>
      </c>
      <c r="F5" s="345"/>
      <c r="G5" s="184" t="e">
        <f>'Опрос Родители'!C314</f>
        <v>#DIV/0!</v>
      </c>
      <c r="H5" s="162"/>
      <c r="I5" s="344" t="s">
        <v>295</v>
      </c>
      <c r="J5" s="345"/>
      <c r="K5" s="184" t="e">
        <f>'Опрос Родители'!C315</f>
        <v>#DIV/0!</v>
      </c>
      <c r="M5" s="162"/>
    </row>
    <row r="6" spans="1:13" ht="15.75" thickBot="1"/>
    <row r="7" spans="1:13" s="50" customFormat="1" ht="15" customHeight="1">
      <c r="A7" s="331" t="s">
        <v>6</v>
      </c>
      <c r="B7" s="333" t="s">
        <v>211</v>
      </c>
      <c r="C7" s="335" t="s">
        <v>178</v>
      </c>
      <c r="D7" s="335"/>
      <c r="E7" s="335"/>
      <c r="F7" s="335"/>
      <c r="G7" s="335"/>
      <c r="H7" s="335"/>
      <c r="I7" s="335"/>
      <c r="J7" s="335"/>
      <c r="K7" s="174"/>
      <c r="L7" s="97"/>
    </row>
    <row r="8" spans="1:13" s="51" customFormat="1" ht="48.75" thickBot="1">
      <c r="A8" s="332"/>
      <c r="B8" s="334"/>
      <c r="C8" s="58" t="s">
        <v>170</v>
      </c>
      <c r="D8" s="58" t="s">
        <v>171</v>
      </c>
      <c r="E8" s="59" t="s">
        <v>172</v>
      </c>
      <c r="F8" s="59" t="s">
        <v>173</v>
      </c>
      <c r="G8" s="59" t="s">
        <v>174</v>
      </c>
      <c r="H8" s="59" t="s">
        <v>175</v>
      </c>
      <c r="I8" s="59" t="s">
        <v>176</v>
      </c>
      <c r="J8" s="59" t="s">
        <v>177</v>
      </c>
      <c r="K8" s="175" t="s">
        <v>288</v>
      </c>
      <c r="L8" s="98" t="s">
        <v>179</v>
      </c>
    </row>
    <row r="9" spans="1:13" s="51" customFormat="1" ht="15" customHeight="1" thickBot="1">
      <c r="A9" s="341" t="s">
        <v>180</v>
      </c>
      <c r="B9" s="342"/>
      <c r="C9" s="342"/>
      <c r="D9" s="342"/>
      <c r="E9" s="342"/>
      <c r="F9" s="342"/>
      <c r="G9" s="342"/>
      <c r="H9" s="342"/>
      <c r="I9" s="342"/>
      <c r="J9" s="342"/>
      <c r="K9" s="342"/>
      <c r="L9" s="343"/>
    </row>
    <row r="10" spans="1:13" s="51" customFormat="1" ht="85.5">
      <c r="A10" s="93" t="s">
        <v>7</v>
      </c>
      <c r="B10" s="88" t="s">
        <v>213</v>
      </c>
      <c r="C10" s="129">
        <f>'Опрос Родители'!E304</f>
        <v>0</v>
      </c>
      <c r="D10" s="129">
        <f>'Опрос Родители'!E305</f>
        <v>0</v>
      </c>
      <c r="E10" s="129">
        <f>'Опрос Родители'!E306</f>
        <v>0</v>
      </c>
      <c r="F10" s="130"/>
      <c r="G10" s="130"/>
      <c r="H10" s="130"/>
      <c r="I10" s="130"/>
      <c r="J10" s="130"/>
      <c r="K10" s="179"/>
      <c r="L10" s="131">
        <f>'Опрос Родители'!E308</f>
        <v>0</v>
      </c>
      <c r="M10" s="96">
        <f>SUM(C10:E10)</f>
        <v>0</v>
      </c>
    </row>
    <row r="11" spans="1:13" s="51" customFormat="1" ht="85.5">
      <c r="A11" s="62" t="s">
        <v>8</v>
      </c>
      <c r="B11" s="53" t="s">
        <v>162</v>
      </c>
      <c r="C11" s="123">
        <f>'Опрос Родители'!F304</f>
        <v>0</v>
      </c>
      <c r="D11" s="123">
        <f>'Опрос Родители'!F305</f>
        <v>0</v>
      </c>
      <c r="E11" s="123">
        <f>'Опрос Родители'!F306</f>
        <v>0</v>
      </c>
      <c r="F11" s="124"/>
      <c r="G11" s="124"/>
      <c r="H11" s="124"/>
      <c r="I11" s="124"/>
      <c r="J11" s="124"/>
      <c r="K11" s="176"/>
      <c r="L11" s="125">
        <f>'Опрос Родители'!F308</f>
        <v>0</v>
      </c>
      <c r="M11" s="96">
        <f t="shared" ref="M11" si="0">SUM(C11:E11)</f>
        <v>0</v>
      </c>
    </row>
    <row r="12" spans="1:13" s="51" customFormat="1" ht="65.25" customHeight="1" thickBot="1">
      <c r="A12" s="63" t="s">
        <v>11</v>
      </c>
      <c r="B12" s="59" t="s">
        <v>230</v>
      </c>
      <c r="C12" s="126"/>
      <c r="D12" s="126"/>
      <c r="E12" s="126"/>
      <c r="F12" s="127">
        <f>'Опрос Родители'!G303</f>
        <v>0</v>
      </c>
      <c r="G12" s="127">
        <f>'Опрос Родители'!G304</f>
        <v>0</v>
      </c>
      <c r="H12" s="127">
        <f>'Опрос Родители'!G305</f>
        <v>0</v>
      </c>
      <c r="I12" s="127">
        <f>'Опрос Родители'!G306</f>
        <v>0</v>
      </c>
      <c r="J12" s="127">
        <f>'Опрос Родители'!G307</f>
        <v>0</v>
      </c>
      <c r="K12" s="178">
        <f>$C$5-L12</f>
        <v>0</v>
      </c>
      <c r="L12" s="128">
        <f>'Опрос Родители'!G308</f>
        <v>0</v>
      </c>
      <c r="M12" s="96">
        <f>SUM(F12:J12)</f>
        <v>0</v>
      </c>
    </row>
    <row r="13" spans="1:13" s="50" customFormat="1" ht="15" customHeight="1">
      <c r="A13" s="331" t="s">
        <v>6</v>
      </c>
      <c r="B13" s="333" t="s">
        <v>211</v>
      </c>
      <c r="C13" s="335" t="s">
        <v>178</v>
      </c>
      <c r="D13" s="335"/>
      <c r="E13" s="335"/>
      <c r="F13" s="335"/>
      <c r="G13" s="335"/>
      <c r="H13" s="335"/>
      <c r="I13" s="335"/>
      <c r="J13" s="335"/>
      <c r="K13" s="174"/>
      <c r="L13" s="97"/>
    </row>
    <row r="14" spans="1:13" s="51" customFormat="1" ht="48.75" thickBot="1">
      <c r="A14" s="332"/>
      <c r="B14" s="334"/>
      <c r="C14" s="58" t="s">
        <v>170</v>
      </c>
      <c r="D14" s="58" t="s">
        <v>171</v>
      </c>
      <c r="E14" s="59" t="s">
        <v>172</v>
      </c>
      <c r="F14" s="59" t="s">
        <v>173</v>
      </c>
      <c r="G14" s="59" t="s">
        <v>174</v>
      </c>
      <c r="H14" s="59" t="s">
        <v>175</v>
      </c>
      <c r="I14" s="59" t="s">
        <v>176</v>
      </c>
      <c r="J14" s="59" t="s">
        <v>177</v>
      </c>
      <c r="K14" s="175" t="s">
        <v>288</v>
      </c>
      <c r="L14" s="98" t="s">
        <v>179</v>
      </c>
    </row>
    <row r="15" spans="1:13" s="51" customFormat="1" ht="15.75" customHeight="1" thickBot="1">
      <c r="A15" s="341" t="s">
        <v>181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3"/>
      <c r="M15" s="2"/>
    </row>
    <row r="16" spans="1:13" s="51" customFormat="1" ht="37.5">
      <c r="A16" s="99" t="s">
        <v>12</v>
      </c>
      <c r="B16" s="88" t="s">
        <v>163</v>
      </c>
      <c r="C16" s="129">
        <f>'Опрос Родители'!H304</f>
        <v>0</v>
      </c>
      <c r="D16" s="129">
        <f>'Опрос Родители'!H305</f>
        <v>0</v>
      </c>
      <c r="E16" s="129">
        <f>'Опрос Родители'!H306</f>
        <v>0</v>
      </c>
      <c r="F16" s="130"/>
      <c r="G16" s="130"/>
      <c r="H16" s="130"/>
      <c r="I16" s="130"/>
      <c r="J16" s="130"/>
      <c r="K16" s="179"/>
      <c r="L16" s="131">
        <f>'Опрос Родители'!H308</f>
        <v>0</v>
      </c>
      <c r="M16" s="96">
        <f t="shared" ref="M16:M18" si="1">SUM(C16:E16)</f>
        <v>0</v>
      </c>
    </row>
    <row r="17" spans="1:13" s="51" customFormat="1" ht="37.5">
      <c r="A17" s="65" t="s">
        <v>14</v>
      </c>
      <c r="B17" s="53" t="s">
        <v>101</v>
      </c>
      <c r="C17" s="123">
        <f>'Опрос Родители'!I304</f>
        <v>0</v>
      </c>
      <c r="D17" s="123">
        <f>'Опрос Родители'!I305</f>
        <v>0</v>
      </c>
      <c r="E17" s="123">
        <f>'Опрос Родители'!I306</f>
        <v>0</v>
      </c>
      <c r="F17" s="124"/>
      <c r="G17" s="124"/>
      <c r="H17" s="124"/>
      <c r="I17" s="124"/>
      <c r="J17" s="124"/>
      <c r="K17" s="176"/>
      <c r="L17" s="125">
        <f>'Опрос Родители'!I308</f>
        <v>0</v>
      </c>
      <c r="M17" s="96">
        <f t="shared" si="1"/>
        <v>0</v>
      </c>
    </row>
    <row r="18" spans="1:13" s="51" customFormat="1" ht="61.5">
      <c r="A18" s="65" t="s">
        <v>16</v>
      </c>
      <c r="B18" s="53" t="s">
        <v>231</v>
      </c>
      <c r="C18" s="123">
        <f>'Опрос Родители'!J304</f>
        <v>0</v>
      </c>
      <c r="D18" s="123">
        <f>'Опрос Родители'!J305</f>
        <v>0</v>
      </c>
      <c r="E18" s="123">
        <f>'Опрос Родители'!J306</f>
        <v>0</v>
      </c>
      <c r="F18" s="124"/>
      <c r="G18" s="124"/>
      <c r="H18" s="124"/>
      <c r="I18" s="124"/>
      <c r="J18" s="124"/>
      <c r="K18" s="176"/>
      <c r="L18" s="125">
        <f>'Опрос Родители'!J308</f>
        <v>0</v>
      </c>
      <c r="M18" s="96">
        <f t="shared" si="1"/>
        <v>0</v>
      </c>
    </row>
    <row r="19" spans="1:13" s="51" customFormat="1" ht="25.5">
      <c r="A19" s="65" t="s">
        <v>17</v>
      </c>
      <c r="B19" s="53" t="s">
        <v>151</v>
      </c>
      <c r="C19" s="136">
        <f>'Опрос Родители'!K304</f>
        <v>0</v>
      </c>
      <c r="D19" s="136">
        <f>'Опрос Родители'!K305</f>
        <v>0</v>
      </c>
      <c r="E19" s="136">
        <f>'Опрос Родители'!K306</f>
        <v>0</v>
      </c>
      <c r="F19" s="255"/>
      <c r="G19" s="255"/>
      <c r="H19" s="255"/>
      <c r="I19" s="255"/>
      <c r="J19" s="255"/>
      <c r="K19" s="256"/>
      <c r="L19" s="125">
        <f>'Опрос Родители'!K308</f>
        <v>0</v>
      </c>
      <c r="M19" s="96">
        <f t="shared" ref="M19:M20" si="2">SUM(F19:J19)</f>
        <v>0</v>
      </c>
    </row>
    <row r="20" spans="1:13" s="51" customFormat="1" ht="38.25" thickBot="1">
      <c r="A20" s="66" t="s">
        <v>18</v>
      </c>
      <c r="B20" s="59" t="s">
        <v>282</v>
      </c>
      <c r="C20" s="126"/>
      <c r="D20" s="126"/>
      <c r="E20" s="126"/>
      <c r="F20" s="127">
        <f>'Опрос Родители'!L303</f>
        <v>0</v>
      </c>
      <c r="G20" s="127">
        <f>'Опрос Родители'!L304</f>
        <v>0</v>
      </c>
      <c r="H20" s="127">
        <f>'Опрос Родители'!L305</f>
        <v>0</v>
      </c>
      <c r="I20" s="127">
        <f>'Опрос Родители'!L306</f>
        <v>0</v>
      </c>
      <c r="J20" s="127">
        <f>'Опрос Родители'!L307</f>
        <v>0</v>
      </c>
      <c r="K20" s="178">
        <f>$C$5-L20</f>
        <v>0</v>
      </c>
      <c r="L20" s="128">
        <f>'Опрос Родители'!L308</f>
        <v>0</v>
      </c>
      <c r="M20" s="96">
        <f t="shared" si="2"/>
        <v>0</v>
      </c>
    </row>
    <row r="21" spans="1:13" s="51" customFormat="1" ht="15.75" customHeight="1" thickBot="1">
      <c r="A21" s="341" t="s">
        <v>182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3"/>
      <c r="M21" s="2"/>
    </row>
    <row r="22" spans="1:13" s="51" customFormat="1" ht="85.5">
      <c r="A22" s="93" t="s">
        <v>23</v>
      </c>
      <c r="B22" s="88" t="s">
        <v>232</v>
      </c>
      <c r="C22" s="129">
        <f>'Опрос Родители'!M304</f>
        <v>0</v>
      </c>
      <c r="D22" s="129">
        <f>'Опрос Родители'!M305</f>
        <v>0</v>
      </c>
      <c r="E22" s="129">
        <f>'Опрос Родители'!M306</f>
        <v>0</v>
      </c>
      <c r="F22" s="130"/>
      <c r="G22" s="130"/>
      <c r="H22" s="130"/>
      <c r="I22" s="130"/>
      <c r="J22" s="130"/>
      <c r="K22" s="179"/>
      <c r="L22" s="131">
        <f>'Опрос Родители'!M308</f>
        <v>0</v>
      </c>
      <c r="M22" s="96">
        <f>SUM(C22:E22)</f>
        <v>0</v>
      </c>
    </row>
    <row r="23" spans="1:13" s="51" customFormat="1" ht="26.25" thickBot="1">
      <c r="A23" s="63" t="s">
        <v>24</v>
      </c>
      <c r="B23" s="59" t="s">
        <v>164</v>
      </c>
      <c r="C23" s="126"/>
      <c r="D23" s="126"/>
      <c r="E23" s="126"/>
      <c r="F23" s="127">
        <f>'Опрос Родители'!N303</f>
        <v>0</v>
      </c>
      <c r="G23" s="127">
        <f>'Опрос Родители'!N304</f>
        <v>0</v>
      </c>
      <c r="H23" s="127">
        <f>'Опрос Родители'!N305</f>
        <v>0</v>
      </c>
      <c r="I23" s="127">
        <f>'Опрос Родители'!N306</f>
        <v>0</v>
      </c>
      <c r="J23" s="127">
        <f>'Опрос Родители'!N307</f>
        <v>0</v>
      </c>
      <c r="K23" s="178">
        <f>$C$5-L23</f>
        <v>0</v>
      </c>
      <c r="L23" s="128">
        <f>'Опрос Родители'!N308</f>
        <v>0</v>
      </c>
      <c r="M23" s="96">
        <f>SUM(F23:J23)</f>
        <v>0</v>
      </c>
    </row>
    <row r="24" spans="1:13" s="51" customFormat="1" ht="15.75" customHeight="1" thickBot="1">
      <c r="A24" s="341" t="s">
        <v>183</v>
      </c>
      <c r="B24" s="342"/>
      <c r="C24" s="342"/>
      <c r="D24" s="342"/>
      <c r="E24" s="342"/>
      <c r="F24" s="342"/>
      <c r="G24" s="342"/>
      <c r="H24" s="342"/>
      <c r="I24" s="342"/>
      <c r="J24" s="342"/>
      <c r="K24" s="342"/>
      <c r="L24" s="343"/>
      <c r="M24" s="2"/>
    </row>
    <row r="25" spans="1:13" ht="38.25" thickBot="1">
      <c r="A25" s="63" t="s">
        <v>35</v>
      </c>
      <c r="B25" s="59" t="s">
        <v>165</v>
      </c>
      <c r="C25" s="126"/>
      <c r="D25" s="126"/>
      <c r="E25" s="126"/>
      <c r="F25" s="127">
        <f>'Опрос Родители'!O303</f>
        <v>0</v>
      </c>
      <c r="G25" s="127">
        <f>'Опрос Родители'!O304</f>
        <v>0</v>
      </c>
      <c r="H25" s="127">
        <f>'Опрос Родители'!O305</f>
        <v>0</v>
      </c>
      <c r="I25" s="127">
        <f>'Опрос Родители'!O306</f>
        <v>0</v>
      </c>
      <c r="J25" s="127">
        <f>'Опрос Родители'!O307</f>
        <v>0</v>
      </c>
      <c r="K25" s="178">
        <f>$C$5-L25</f>
        <v>0</v>
      </c>
      <c r="L25" s="128">
        <f>'Опрос Родители'!O308</f>
        <v>0</v>
      </c>
      <c r="M25" s="96">
        <f>SUM(F25:J25)</f>
        <v>0</v>
      </c>
    </row>
    <row r="26" spans="1:13" s="50" customFormat="1" ht="15" customHeight="1">
      <c r="A26" s="331" t="s">
        <v>6</v>
      </c>
      <c r="B26" s="333" t="s">
        <v>211</v>
      </c>
      <c r="C26" s="335" t="s">
        <v>178</v>
      </c>
      <c r="D26" s="335"/>
      <c r="E26" s="335"/>
      <c r="F26" s="335"/>
      <c r="G26" s="335"/>
      <c r="H26" s="335"/>
      <c r="I26" s="335"/>
      <c r="J26" s="335"/>
      <c r="K26" s="174"/>
      <c r="L26" s="97"/>
    </row>
    <row r="27" spans="1:13" s="51" customFormat="1" ht="48.75" thickBot="1">
      <c r="A27" s="332"/>
      <c r="B27" s="334"/>
      <c r="C27" s="58" t="s">
        <v>170</v>
      </c>
      <c r="D27" s="58" t="s">
        <v>171</v>
      </c>
      <c r="E27" s="59" t="s">
        <v>172</v>
      </c>
      <c r="F27" s="59" t="s">
        <v>173</v>
      </c>
      <c r="G27" s="59" t="s">
        <v>174</v>
      </c>
      <c r="H27" s="59" t="s">
        <v>175</v>
      </c>
      <c r="I27" s="59" t="s">
        <v>176</v>
      </c>
      <c r="J27" s="59" t="s">
        <v>177</v>
      </c>
      <c r="K27" s="175" t="s">
        <v>288</v>
      </c>
      <c r="L27" s="98" t="s">
        <v>179</v>
      </c>
    </row>
    <row r="28" spans="1:13" ht="15.75" thickBot="1">
      <c r="A28" s="341" t="s">
        <v>184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3"/>
      <c r="M28" s="2"/>
    </row>
    <row r="29" spans="1:13" ht="64.5" customHeight="1">
      <c r="A29" s="93" t="s">
        <v>40</v>
      </c>
      <c r="B29" s="88" t="s">
        <v>166</v>
      </c>
      <c r="C29" s="130"/>
      <c r="D29" s="130"/>
      <c r="E29" s="130"/>
      <c r="F29" s="129">
        <f>'Опрос Родители'!Q303</f>
        <v>0</v>
      </c>
      <c r="G29" s="129">
        <f>'Опрос Родители'!Q304</f>
        <v>0</v>
      </c>
      <c r="H29" s="129">
        <f>'Опрос Родители'!Q305</f>
        <v>0</v>
      </c>
      <c r="I29" s="129">
        <f>'Опрос Родители'!Q306</f>
        <v>0</v>
      </c>
      <c r="J29" s="129">
        <f>'Опрос Родители'!Q307</f>
        <v>0</v>
      </c>
      <c r="K29" s="177">
        <f>$C$5-L22</f>
        <v>0</v>
      </c>
      <c r="L29" s="131">
        <f>'Опрос Родители'!P308</f>
        <v>0</v>
      </c>
      <c r="M29" s="96">
        <f>SUM(F29:J29)</f>
        <v>0</v>
      </c>
    </row>
    <row r="30" spans="1:13" ht="38.25" thickBot="1">
      <c r="A30" s="63" t="s">
        <v>203</v>
      </c>
      <c r="B30" s="59" t="s">
        <v>167</v>
      </c>
      <c r="C30" s="126"/>
      <c r="D30" s="126"/>
      <c r="E30" s="126"/>
      <c r="F30" s="127">
        <f>'Опрос Родители'!R303</f>
        <v>0</v>
      </c>
      <c r="G30" s="127">
        <f>'Опрос Родители'!R304</f>
        <v>0</v>
      </c>
      <c r="H30" s="127">
        <f>'Опрос Родители'!R305</f>
        <v>0</v>
      </c>
      <c r="I30" s="127">
        <f>'Опрос Родители'!R306</f>
        <v>0</v>
      </c>
      <c r="J30" s="127">
        <f>'Опрос Родители'!R307</f>
        <v>0</v>
      </c>
      <c r="K30" s="178">
        <f>$C$5-L30</f>
        <v>0</v>
      </c>
      <c r="L30" s="128">
        <f>'Опрос Родители'!R308</f>
        <v>0</v>
      </c>
      <c r="M30" s="96">
        <f>SUM(F30:J30)</f>
        <v>0</v>
      </c>
    </row>
    <row r="31" spans="1:13" ht="15.75" thickBot="1">
      <c r="A31" s="341" t="s">
        <v>185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2"/>
      <c r="L31" s="343"/>
      <c r="M31" s="2"/>
    </row>
    <row r="32" spans="1:13" ht="38.25" thickBot="1">
      <c r="A32" s="85" t="s">
        <v>212</v>
      </c>
      <c r="B32" s="59" t="s">
        <v>168</v>
      </c>
      <c r="C32" s="126"/>
      <c r="D32" s="126"/>
      <c r="E32" s="126"/>
      <c r="F32" s="127">
        <f>'Опрос Родители'!S303</f>
        <v>0</v>
      </c>
      <c r="G32" s="127">
        <f>'Опрос Родители'!S304</f>
        <v>0</v>
      </c>
      <c r="H32" s="127">
        <f>'Опрос Родители'!S305</f>
        <v>0</v>
      </c>
      <c r="I32" s="127">
        <f>'Опрос Родители'!S306</f>
        <v>0</v>
      </c>
      <c r="J32" s="127">
        <f>'Опрос Родители'!S307</f>
        <v>0</v>
      </c>
      <c r="K32" s="178">
        <f>$C$5-L32</f>
        <v>0</v>
      </c>
      <c r="L32" s="128">
        <f>'Опрос Родители'!S308</f>
        <v>0</v>
      </c>
      <c r="M32" s="96">
        <f>SUM(F32:J32)</f>
        <v>0</v>
      </c>
    </row>
    <row r="33" spans="1:13" ht="15.75" thickBot="1">
      <c r="A33" s="341" t="s">
        <v>186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42"/>
      <c r="L33" s="343"/>
      <c r="M33" s="2"/>
    </row>
    <row r="34" spans="1:13" ht="49.5">
      <c r="A34" s="93" t="s">
        <v>52</v>
      </c>
      <c r="B34" s="88" t="s">
        <v>223</v>
      </c>
      <c r="C34" s="129">
        <f>'Опрос Родители'!T304</f>
        <v>0</v>
      </c>
      <c r="D34" s="129">
        <f>'Опрос Родители'!T305</f>
        <v>0</v>
      </c>
      <c r="E34" s="129">
        <f>'Опрос Родители'!T306</f>
        <v>0</v>
      </c>
      <c r="F34" s="130"/>
      <c r="G34" s="130"/>
      <c r="H34" s="130"/>
      <c r="I34" s="130"/>
      <c r="J34" s="130"/>
      <c r="K34" s="179"/>
      <c r="L34" s="131">
        <f>'Опрос Родители'!T308</f>
        <v>0</v>
      </c>
      <c r="M34" s="96">
        <f t="shared" ref="M34" si="3">SUM(C34:E34)</f>
        <v>0</v>
      </c>
    </row>
    <row r="35" spans="1:13" ht="42.75" customHeight="1" thickBot="1">
      <c r="A35" s="63" t="s">
        <v>209</v>
      </c>
      <c r="B35" s="59" t="s">
        <v>169</v>
      </c>
      <c r="C35" s="126"/>
      <c r="D35" s="126"/>
      <c r="E35" s="126"/>
      <c r="F35" s="127">
        <f>'Опрос Родители'!U303</f>
        <v>0</v>
      </c>
      <c r="G35" s="127">
        <f>'Опрос Родители'!U304</f>
        <v>0</v>
      </c>
      <c r="H35" s="127">
        <f>'Опрос Родители'!U305</f>
        <v>0</v>
      </c>
      <c r="I35" s="127">
        <f>'Опрос Родители'!U306</f>
        <v>0</v>
      </c>
      <c r="J35" s="127">
        <f>'Опрос Родители'!U307</f>
        <v>0</v>
      </c>
      <c r="K35" s="178">
        <f>$C$5-L35</f>
        <v>0</v>
      </c>
      <c r="L35" s="128">
        <f>'Опрос Родители'!U308</f>
        <v>0</v>
      </c>
      <c r="M35" s="96">
        <f>SUM(F35:J35)</f>
        <v>0</v>
      </c>
    </row>
  </sheetData>
  <mergeCells count="21">
    <mergeCell ref="A21:L21"/>
    <mergeCell ref="A24:L24"/>
    <mergeCell ref="A28:L28"/>
    <mergeCell ref="A31:L31"/>
    <mergeCell ref="A33:L33"/>
    <mergeCell ref="A26:A27"/>
    <mergeCell ref="B26:B27"/>
    <mergeCell ref="C26:J26"/>
    <mergeCell ref="A15:L15"/>
    <mergeCell ref="C3:E3"/>
    <mergeCell ref="A1:L1"/>
    <mergeCell ref="A7:A8"/>
    <mergeCell ref="B7:B8"/>
    <mergeCell ref="C7:J7"/>
    <mergeCell ref="A9:L9"/>
    <mergeCell ref="A13:A14"/>
    <mergeCell ref="B13:B14"/>
    <mergeCell ref="C13:J13"/>
    <mergeCell ref="A5:B5"/>
    <mergeCell ref="E5:F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horizontalDpi="200" verticalDpi="200" r:id="rId1"/>
  <rowBreaks count="2" manualBreakCount="2">
    <brk id="12" max="10" man="1"/>
    <brk id="2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</vt:i4>
      </vt:variant>
    </vt:vector>
  </HeadingPairs>
  <TitlesOfParts>
    <vt:vector size="17" baseType="lpstr">
      <vt:lpstr>Инструкция</vt:lpstr>
      <vt:lpstr>Статистика РБ</vt:lpstr>
      <vt:lpstr>Статистика Город</vt:lpstr>
      <vt:lpstr>Опрос 6-12 лет</vt:lpstr>
      <vt:lpstr>Опрос 13-17 лет</vt:lpstr>
      <vt:lpstr>Опрос Родители</vt:lpstr>
      <vt:lpstr>Рез 6-12 лет</vt:lpstr>
      <vt:lpstr>Рез 13-17 лет</vt:lpstr>
      <vt:lpstr>Рез Род</vt:lpstr>
      <vt:lpstr>Результаты опросов</vt:lpstr>
      <vt:lpstr>Индекс</vt:lpstr>
      <vt:lpstr>Диаграмма</vt:lpstr>
      <vt:lpstr>Индекс!Область_печати</vt:lpstr>
      <vt:lpstr>'Рез 13-17 лет'!Область_печати</vt:lpstr>
      <vt:lpstr>'Рез 6-12 лет'!Область_печати</vt:lpstr>
      <vt:lpstr>'Рез Род'!Область_печати</vt:lpstr>
      <vt:lpstr>'Результаты опросов'!Область_печати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Iquadart</cp:lastModifiedBy>
  <cp:lastPrinted>2013-12-01T15:14:29Z</cp:lastPrinted>
  <dcterms:created xsi:type="dcterms:W3CDTF">2013-01-04T08:23:59Z</dcterms:created>
  <dcterms:modified xsi:type="dcterms:W3CDTF">2017-10-03T13:21:55Z</dcterms:modified>
</cp:coreProperties>
</file>